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3.bin" ContentType="application/vnd.openxmlformats-officedocument.oleObject"/>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EstaPastaDeTrabalho" defaultThemeVersion="124226"/>
  <mc:AlternateContent xmlns:mc="http://schemas.openxmlformats.org/markup-compatibility/2006">
    <mc:Choice Requires="x15">
      <x15ac:absPath xmlns:x15ac="http://schemas.microsoft.com/office/spreadsheetml/2010/11/ac" url="https://d.docs.live.net/c185ab0fc13a3c61/01. 2021 - ARQ ^M MED - PROJETOS/000. LAUREANO 2021/LAUREANO/LABORATÓRIO ANATOMIA PATOLÓGICA/1. CD APROVADO GIGOV - LAB ANATOMIA/TP 004 - LABORATÓRIO ANATOMIA/"/>
    </mc:Choice>
  </mc:AlternateContent>
  <xr:revisionPtr revIDLastSave="1" documentId="11_50C4FB0EE14B9D3E91DDB83CFE09C9F09020E240" xr6:coauthVersionLast="47" xr6:coauthVersionMax="47" xr10:uidLastSave="{A8215459-A2BC-4028-8595-B74AC8B28E55}"/>
  <bookViews>
    <workbookView xWindow="-120" yWindow="-120" windowWidth="29040" windowHeight="15840" tabRatio="826" activeTab="8" xr2:uid="{00000000-000D-0000-FFFF-FFFF00000000}"/>
  </bookViews>
  <sheets>
    <sheet name="capa" sheetId="17" r:id="rId1"/>
    <sheet name="Dados_Intesidade" sheetId="29" state="hidden" r:id="rId2"/>
    <sheet name="Encargos" sheetId="22" r:id="rId3"/>
    <sheet name="BDI" sheetId="12" r:id="rId4"/>
    <sheet name="BDI Fornec" sheetId="40" r:id="rId5"/>
    <sheet name="Cotação" sheetId="26" state="hidden" r:id="rId6"/>
    <sheet name="Composição" sheetId="39" r:id="rId7"/>
    <sheet name="M.Cálc.Quant." sheetId="10" r:id="rId8"/>
    <sheet name="Plan.Orçam." sheetId="11" r:id="rId9"/>
    <sheet name="Plan. Orçam. Resumo" sheetId="2" state="hidden" r:id="rId10"/>
    <sheet name="QCI" sheetId="8" state="hidden" r:id="rId11"/>
    <sheet name="Cronog CP financeira" sheetId="19" r:id="rId12"/>
    <sheet name="Anexo I - Dren" sheetId="33" state="hidden" r:id="rId13"/>
    <sheet name="ART" sheetId="31" state="hidden" r:id="rId14"/>
    <sheet name="MC rodapé" sheetId="41" state="hidden" r:id="rId15"/>
    <sheet name="DER" sheetId="28" state="hidden" r:id="rId16"/>
    <sheet name="GIDUR" sheetId="32" state="hidden" r:id="rId17"/>
    <sheet name="Crono Fis. Fin." sheetId="3" state="hidden" r:id="rId18"/>
    <sheet name="Crono Fis." sheetId="13" state="hidden" r:id="rId19"/>
    <sheet name="Crono Desemb." sheetId="9"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C" localSheetId="12">[1]Reforma!#REF!</definedName>
    <definedName name="\C" localSheetId="5">[1]Reforma!#REF!</definedName>
    <definedName name="\C">[1]Reforma!#REF!</definedName>
    <definedName name="\D" localSheetId="12">[1]Reforma!#REF!</definedName>
    <definedName name="\D" localSheetId="5">[1]Reforma!#REF!</definedName>
    <definedName name="\D">[1]Reforma!#REF!</definedName>
    <definedName name="\G" localSheetId="12">[1]Reforma!#REF!</definedName>
    <definedName name="\G" localSheetId="5">[1]Reforma!#REF!</definedName>
    <definedName name="\G">[1]Reforma!#REF!</definedName>
    <definedName name="\I" localSheetId="12">[1]Reforma!#REF!</definedName>
    <definedName name="\I" localSheetId="5">[1]Reforma!#REF!</definedName>
    <definedName name="\I">[1]Reforma!#REF!</definedName>
    <definedName name="\l" localSheetId="12">#REF!</definedName>
    <definedName name="\l" localSheetId="5">#REF!</definedName>
    <definedName name="\l">#REF!</definedName>
    <definedName name="\M" localSheetId="12">[1]Reforma!#REF!</definedName>
    <definedName name="\M" localSheetId="5">[1]Reforma!#REF!</definedName>
    <definedName name="\M">[1]Reforma!#REF!</definedName>
    <definedName name="\P" localSheetId="12">[1]Reforma!#REF!</definedName>
    <definedName name="\P" localSheetId="5">[1]Reforma!#REF!</definedName>
    <definedName name="\P">[1]Reforma!#REF!</definedName>
    <definedName name="\q" localSheetId="12">#REF!</definedName>
    <definedName name="\q" localSheetId="5">#REF!</definedName>
    <definedName name="\q">#REF!</definedName>
    <definedName name="\R" localSheetId="12">[1]Reforma!#REF!</definedName>
    <definedName name="\R" localSheetId="5">[1]Reforma!#REF!</definedName>
    <definedName name="\R">[1]Reforma!#REF!</definedName>
    <definedName name="\s" localSheetId="12">#REF!</definedName>
    <definedName name="\s" localSheetId="5">#REF!</definedName>
    <definedName name="\s">#REF!</definedName>
    <definedName name="\t" localSheetId="12">#REF!</definedName>
    <definedName name="\t" localSheetId="5">#REF!</definedName>
    <definedName name="\t">#REF!</definedName>
    <definedName name="\Y" localSheetId="12">[1]Reforma!#REF!</definedName>
    <definedName name="\Y" localSheetId="5">[1]Reforma!#REF!</definedName>
    <definedName name="\Y">[1]Reforma!#REF!</definedName>
    <definedName name="_" localSheetId="12">[1]Reforma!#REF!</definedName>
    <definedName name="_" localSheetId="5">[1]Reforma!#REF!</definedName>
    <definedName name="_">[1]Reforma!#REF!</definedName>
    <definedName name="_________sub1" localSheetId="12">#REF!</definedName>
    <definedName name="_________sub1" localSheetId="5">#REF!</definedName>
    <definedName name="_________sub1">#REF!</definedName>
    <definedName name="_________sub3" localSheetId="12">#REF!</definedName>
    <definedName name="_________sub3" localSheetId="5">#REF!</definedName>
    <definedName name="_________sub3">#REF!</definedName>
    <definedName name="________R" localSheetId="12">#REF!</definedName>
    <definedName name="________R">#REF!</definedName>
    <definedName name="________sub1" localSheetId="12">#REF!</definedName>
    <definedName name="________sub1" localSheetId="5">#REF!</definedName>
    <definedName name="________sub1">#REF!</definedName>
    <definedName name="________sub2" localSheetId="12">#REF!</definedName>
    <definedName name="________sub2">#REF!</definedName>
    <definedName name="________sub3" localSheetId="12">#REF!</definedName>
    <definedName name="________sub3" localSheetId="5">#REF!</definedName>
    <definedName name="________sub3">#REF!</definedName>
    <definedName name="________sub4" localSheetId="12">#REF!</definedName>
    <definedName name="________sub4">#REF!</definedName>
    <definedName name="_______MDO1">[2]INSUMOS!$C$8</definedName>
    <definedName name="_______MDO2">[2]INSUMOS!$C$9</definedName>
    <definedName name="_______R" localSheetId="12">#REF!</definedName>
    <definedName name="_______R" localSheetId="5">#REF!</definedName>
    <definedName name="_______R">#REF!</definedName>
    <definedName name="_______sub1" localSheetId="12">#REF!</definedName>
    <definedName name="_______sub1" localSheetId="5">#REF!</definedName>
    <definedName name="_______sub1">#REF!</definedName>
    <definedName name="_______sub2" localSheetId="12">#REF!</definedName>
    <definedName name="_______sub2" localSheetId="5">#REF!</definedName>
    <definedName name="_______sub2">#REF!</definedName>
    <definedName name="_______sub3" localSheetId="12">#REF!</definedName>
    <definedName name="_______sub3" localSheetId="5">#REF!</definedName>
    <definedName name="_______sub3">#REF!</definedName>
    <definedName name="_______sub4" localSheetId="12">#REF!</definedName>
    <definedName name="_______sub4" localSheetId="5">#REF!</definedName>
    <definedName name="_______sub4">#REF!</definedName>
    <definedName name="______eu2" hidden="1">{#N/A,#N/A,FALSE,"MO (2)"}</definedName>
    <definedName name="______MDO1" localSheetId="12">#REF!</definedName>
    <definedName name="______MDO1" localSheetId="5">#REF!</definedName>
    <definedName name="______MDO1">#REF!</definedName>
    <definedName name="______MDO2" localSheetId="12">#REF!</definedName>
    <definedName name="______MDO2" localSheetId="5">#REF!</definedName>
    <definedName name="______MDO2">#REF!</definedName>
    <definedName name="______R" localSheetId="12">#REF!</definedName>
    <definedName name="______R" localSheetId="5">#REF!</definedName>
    <definedName name="______R">#REF!</definedName>
    <definedName name="______sub1" localSheetId="12">#REF!</definedName>
    <definedName name="______sub1" localSheetId="5">#REF!</definedName>
    <definedName name="______sub1">#REF!</definedName>
    <definedName name="______sub2" localSheetId="12">#REF!</definedName>
    <definedName name="______sub2" localSheetId="5">#REF!</definedName>
    <definedName name="______sub2">#REF!</definedName>
    <definedName name="______sub3" localSheetId="12">#REF!</definedName>
    <definedName name="______sub3" localSheetId="5">#REF!</definedName>
    <definedName name="______sub3">#REF!</definedName>
    <definedName name="______sub4" localSheetId="12">#REF!</definedName>
    <definedName name="______sub4" localSheetId="5">#REF!</definedName>
    <definedName name="______sub4">#REF!</definedName>
    <definedName name="_____eu2" hidden="1">{#N/A,#N/A,FALSE,"MO (2)"}</definedName>
    <definedName name="_____MDO1" localSheetId="12">#REF!</definedName>
    <definedName name="_____MDO1" localSheetId="5">#REF!</definedName>
    <definedName name="_____MDO1">#REF!</definedName>
    <definedName name="_____MDO2" localSheetId="12">#REF!</definedName>
    <definedName name="_____MDO2" localSheetId="5">#REF!</definedName>
    <definedName name="_____MDO2">#REF!</definedName>
    <definedName name="_____R" localSheetId="12">#REF!</definedName>
    <definedName name="_____R" localSheetId="5">#REF!</definedName>
    <definedName name="_____R">#REF!</definedName>
    <definedName name="_____sub1" localSheetId="12">#REF!</definedName>
    <definedName name="_____sub1" localSheetId="5">#REF!</definedName>
    <definedName name="_____sub1">#REF!</definedName>
    <definedName name="_____sub2" localSheetId="12">#REF!</definedName>
    <definedName name="_____sub2" localSheetId="5">#REF!</definedName>
    <definedName name="_____sub2">#REF!</definedName>
    <definedName name="_____sub3" localSheetId="12">#REF!</definedName>
    <definedName name="_____sub3" localSheetId="5">#REF!</definedName>
    <definedName name="_____sub3">#REF!</definedName>
    <definedName name="_____sub4" localSheetId="12">#REF!</definedName>
    <definedName name="_____sub4" localSheetId="5">#REF!</definedName>
    <definedName name="_____sub4">#REF!</definedName>
    <definedName name="____eu2" hidden="1">{#N/A,#N/A,FALSE,"MO (2)"}</definedName>
    <definedName name="____IRM1" hidden="1">{#N/A,#N/A,FALSE,"MO (2)"}</definedName>
    <definedName name="____MDO1" localSheetId="12">#REF!</definedName>
    <definedName name="____MDO1" localSheetId="5">#REF!</definedName>
    <definedName name="____MDO1">#REF!</definedName>
    <definedName name="____MDO2" localSheetId="12">#REF!</definedName>
    <definedName name="____MDO2" localSheetId="5">#REF!</definedName>
    <definedName name="____MDO2">#REF!</definedName>
    <definedName name="____R" localSheetId="12">#REF!</definedName>
    <definedName name="____R" localSheetId="5">#REF!</definedName>
    <definedName name="____R">#REF!</definedName>
    <definedName name="____sub1" localSheetId="12">#REF!</definedName>
    <definedName name="____sub1" localSheetId="5">#REF!</definedName>
    <definedName name="____sub1">#REF!</definedName>
    <definedName name="____sub2" localSheetId="12">#REF!</definedName>
    <definedName name="____sub2" localSheetId="5">#REF!</definedName>
    <definedName name="____sub2">#REF!</definedName>
    <definedName name="____sub3" localSheetId="12">#REF!</definedName>
    <definedName name="____sub3" localSheetId="5">#REF!</definedName>
    <definedName name="____sub3">#REF!</definedName>
    <definedName name="____sub4" localSheetId="12">#REF!</definedName>
    <definedName name="____sub4" localSheetId="5">#REF!</definedName>
    <definedName name="____sub4">#REF!</definedName>
    <definedName name="___ELE3" localSheetId="12">#REF!</definedName>
    <definedName name="___ELE3" localSheetId="5">#REF!</definedName>
    <definedName name="___ELE3">#REF!</definedName>
    <definedName name="___eu2" hidden="1">{#N/A,#N/A,FALSE,"MO (2)"}</definedName>
    <definedName name="___IRM1" hidden="1">{#N/A,#N/A,FALSE,"MO (2)"}</definedName>
    <definedName name="___MDO1" localSheetId="12">#REF!</definedName>
    <definedName name="___MDO1" localSheetId="5">#REF!</definedName>
    <definedName name="___MDO1">#REF!</definedName>
    <definedName name="___MDO2" localSheetId="12">#REF!</definedName>
    <definedName name="___MDO2" localSheetId="5">#REF!</definedName>
    <definedName name="___MDO2">#REF!</definedName>
    <definedName name="___R" localSheetId="12">#REF!</definedName>
    <definedName name="___R" localSheetId="5">#REF!</definedName>
    <definedName name="___R">#REF!</definedName>
    <definedName name="___sub1" localSheetId="12">#REF!</definedName>
    <definedName name="___sub1" localSheetId="5">#REF!</definedName>
    <definedName name="___sub1">#REF!</definedName>
    <definedName name="___sub2" localSheetId="12">#REF!</definedName>
    <definedName name="___sub2" localSheetId="5">#REF!</definedName>
    <definedName name="___sub2">#REF!</definedName>
    <definedName name="___sub3" localSheetId="12">#REF!</definedName>
    <definedName name="___sub3" localSheetId="5">#REF!</definedName>
    <definedName name="___sub3">#REF!</definedName>
    <definedName name="___sub4" localSheetId="12">#REF!</definedName>
    <definedName name="___sub4" localSheetId="5">#REF!</definedName>
    <definedName name="___sub4">#REF!</definedName>
    <definedName name="___tot1" localSheetId="12">#REF!</definedName>
    <definedName name="___tot1" localSheetId="5">#REF!</definedName>
    <definedName name="___tot1">#REF!</definedName>
    <definedName name="___tot2" localSheetId="12">#REF!</definedName>
    <definedName name="___tot2" localSheetId="5">#REF!</definedName>
    <definedName name="___tot2">#REF!</definedName>
    <definedName name="___tot3" localSheetId="12">#REF!</definedName>
    <definedName name="___tot3" localSheetId="5">#REF!</definedName>
    <definedName name="___tot3">#REF!</definedName>
    <definedName name="___tot4" localSheetId="12">#REF!</definedName>
    <definedName name="___tot4" localSheetId="5">#REF!</definedName>
    <definedName name="___tot4">#REF!</definedName>
    <definedName name="___tot5" localSheetId="12">#REF!</definedName>
    <definedName name="___tot5" localSheetId="5">#REF!</definedName>
    <definedName name="___tot5">#REF!</definedName>
    <definedName name="___tot6" localSheetId="12">#REF!</definedName>
    <definedName name="___tot6" localSheetId="5">#REF!</definedName>
    <definedName name="___tot6">#REF!</definedName>
    <definedName name="___tot7" localSheetId="12">#REF!</definedName>
    <definedName name="___tot7" localSheetId="5">#REF!</definedName>
    <definedName name="___tot7">#REF!</definedName>
    <definedName name="___tot8" localSheetId="12">#REF!</definedName>
    <definedName name="___tot8" localSheetId="5">#REF!</definedName>
    <definedName name="___tot8">#REF!</definedName>
    <definedName name="__bookmark_1">[3]Sheet1!$B$3</definedName>
    <definedName name="__bookmark_10">[3]Sheet1!$E$239</definedName>
    <definedName name="__bookmark_2">[3]Sheet1!$B$4</definedName>
    <definedName name="__bookmark_3">[3]Sheet1!$B$5</definedName>
    <definedName name="__bookmark_4">[3]Sheet1!$B$6</definedName>
    <definedName name="__bookmark_5">[3]Sheet1!$D$6</definedName>
    <definedName name="__bookmark_7">[3]Sheet1!$I$236</definedName>
    <definedName name="__bookmark_8">[3]Sheet1!$E$237</definedName>
    <definedName name="__bookmark_9">[3]Sheet1!$E$238</definedName>
    <definedName name="__ELE1" localSheetId="12">#REF!</definedName>
    <definedName name="__ELE1" localSheetId="5">#REF!</definedName>
    <definedName name="__ELE1">#REF!</definedName>
    <definedName name="__ELE2" localSheetId="12">#REF!</definedName>
    <definedName name="__ELE2" localSheetId="5">#REF!</definedName>
    <definedName name="__ELE2">#REF!</definedName>
    <definedName name="__ELE3" localSheetId="12">#REF!</definedName>
    <definedName name="__ELE3" localSheetId="5">#REF!</definedName>
    <definedName name="__ELE3">#REF!</definedName>
    <definedName name="__eu2" hidden="1">{#N/A,#N/A,FALSE,"MO (2)"}</definedName>
    <definedName name="__IRM1" hidden="1">{#N/A,#N/A,FALSE,"MO (2)"}</definedName>
    <definedName name="__MDO1">[4]INSUMOS!$C$8</definedName>
    <definedName name="__MDO2" localSheetId="12">#REF!</definedName>
    <definedName name="__MDO2" localSheetId="5">#REF!</definedName>
    <definedName name="__MDO2">#REF!</definedName>
    <definedName name="__R" localSheetId="12">#REF!</definedName>
    <definedName name="__R" localSheetId="5">#REF!</definedName>
    <definedName name="__R">#REF!</definedName>
    <definedName name="__sub1" localSheetId="12">#REF!</definedName>
    <definedName name="__sub1" localSheetId="5">#REF!</definedName>
    <definedName name="__sub1">#REF!</definedName>
    <definedName name="__sub2" localSheetId="12">#REF!</definedName>
    <definedName name="__sub2" localSheetId="5">#REF!</definedName>
    <definedName name="__sub2">#REF!</definedName>
    <definedName name="__sub3" localSheetId="12">#REF!</definedName>
    <definedName name="__sub3" localSheetId="5">#REF!</definedName>
    <definedName name="__sub3">#REF!</definedName>
    <definedName name="__sub4" localSheetId="12">#REF!</definedName>
    <definedName name="__sub4" localSheetId="5">#REF!</definedName>
    <definedName name="__sub4">#REF!</definedName>
    <definedName name="__tot1" localSheetId="12">#REF!</definedName>
    <definedName name="__tot1" localSheetId="5">#REF!</definedName>
    <definedName name="__tot1">#REF!</definedName>
    <definedName name="__tot2" localSheetId="12">#REF!</definedName>
    <definedName name="__tot2" localSheetId="5">#REF!</definedName>
    <definedName name="__tot2">#REF!</definedName>
    <definedName name="__tot3" localSheetId="12">#REF!</definedName>
    <definedName name="__tot3" localSheetId="5">#REF!</definedName>
    <definedName name="__tot3">#REF!</definedName>
    <definedName name="__tot4" localSheetId="12">#REF!</definedName>
    <definedName name="__tot4" localSheetId="5">#REF!</definedName>
    <definedName name="__tot4">#REF!</definedName>
    <definedName name="__tot5" localSheetId="12">#REF!</definedName>
    <definedName name="__tot5" localSheetId="5">#REF!</definedName>
    <definedName name="__tot5">#REF!</definedName>
    <definedName name="__tot6" localSheetId="12">#REF!</definedName>
    <definedName name="__tot6" localSheetId="5">#REF!</definedName>
    <definedName name="__tot6">#REF!</definedName>
    <definedName name="__tot7" localSheetId="12">#REF!</definedName>
    <definedName name="__tot7" localSheetId="5">#REF!</definedName>
    <definedName name="__tot7">#REF!</definedName>
    <definedName name="__tot8" localSheetId="12">#REF!</definedName>
    <definedName name="__tot8" localSheetId="5">#REF!</definedName>
    <definedName name="__tot8">#REF!</definedName>
    <definedName name="__xlfn.BAHTTEXT" hidden="1">#NAME?</definedName>
    <definedName name="__xlnm.Print_Titles_2" localSheetId="12">#REF!</definedName>
    <definedName name="__xlnm.Print_Titles_2" localSheetId="5">#REF!</definedName>
    <definedName name="__xlnm.Print_Titles_2" localSheetId="18">#REF!</definedName>
    <definedName name="__xlnm.Print_Titles_2" localSheetId="11">#REF!</definedName>
    <definedName name="__xlnm.Print_Titles_2">#REF!</definedName>
    <definedName name="_01_09_96" localSheetId="12">#REF!</definedName>
    <definedName name="_01_09_96" localSheetId="5">#REF!</definedName>
    <definedName name="_01_09_96">#REF!</definedName>
    <definedName name="_A1" localSheetId="12">#REF!</definedName>
    <definedName name="_A1" localSheetId="5">#REF!</definedName>
    <definedName name="_A1">#REF!</definedName>
    <definedName name="_C" localSheetId="12">[1]Reforma!#REF!</definedName>
    <definedName name="_C" localSheetId="5">[1]Reforma!#REF!</definedName>
    <definedName name="_C">[1]Reforma!#REF!</definedName>
    <definedName name="_C_1" localSheetId="12">[1]Reforma!#REF!</definedName>
    <definedName name="_C_1" localSheetId="5">[1]Reforma!#REF!</definedName>
    <definedName name="_C_1">[1]Reforma!#REF!</definedName>
    <definedName name="_cab1" localSheetId="12">#REF!</definedName>
    <definedName name="_cab1" localSheetId="5">#REF!</definedName>
    <definedName name="_cab1">#REF!</definedName>
    <definedName name="_COM010201" localSheetId="12">#REF!</definedName>
    <definedName name="_COM010201" localSheetId="5">#REF!</definedName>
    <definedName name="_COM010201">#REF!</definedName>
    <definedName name="_COM010202" localSheetId="12">#REF!</definedName>
    <definedName name="_COM010202" localSheetId="5">#REF!</definedName>
    <definedName name="_COM010202">#REF!</definedName>
    <definedName name="_COM010205" localSheetId="12">#REF!</definedName>
    <definedName name="_COM010205" localSheetId="5">#REF!</definedName>
    <definedName name="_COM010205">#REF!</definedName>
    <definedName name="_COM010206" localSheetId="12">#REF!</definedName>
    <definedName name="_COM010206" localSheetId="5">#REF!</definedName>
    <definedName name="_COM010206">#REF!</definedName>
    <definedName name="_COM010210" localSheetId="12">#REF!</definedName>
    <definedName name="_COM010210" localSheetId="5">#REF!</definedName>
    <definedName name="_COM010210">#REF!</definedName>
    <definedName name="_COM010301" localSheetId="12">#REF!</definedName>
    <definedName name="_COM010301" localSheetId="5">#REF!</definedName>
    <definedName name="_COM010301">#REF!</definedName>
    <definedName name="_COM010401" localSheetId="12">#REF!</definedName>
    <definedName name="_COM010401" localSheetId="5">#REF!</definedName>
    <definedName name="_COM010401">#REF!</definedName>
    <definedName name="_COM010402" localSheetId="12">#REF!</definedName>
    <definedName name="_COM010402" localSheetId="5">#REF!</definedName>
    <definedName name="_COM010402">#REF!</definedName>
    <definedName name="_COM010407" localSheetId="12">#REF!</definedName>
    <definedName name="_COM010407" localSheetId="5">#REF!</definedName>
    <definedName name="_COM010407">#REF!</definedName>
    <definedName name="_COM010413" localSheetId="12">#REF!</definedName>
    <definedName name="_COM010413" localSheetId="5">#REF!</definedName>
    <definedName name="_COM010413">#REF!</definedName>
    <definedName name="_COM010501" localSheetId="12">#REF!</definedName>
    <definedName name="_COM010501" localSheetId="5">#REF!</definedName>
    <definedName name="_COM010501">#REF!</definedName>
    <definedName name="_COM010503" localSheetId="12">#REF!</definedName>
    <definedName name="_COM010503" localSheetId="5">#REF!</definedName>
    <definedName name="_COM010503">#REF!</definedName>
    <definedName name="_COM010505" localSheetId="12">#REF!</definedName>
    <definedName name="_COM010505" localSheetId="5">#REF!</definedName>
    <definedName name="_COM010505">#REF!</definedName>
    <definedName name="_COM010509" localSheetId="12">#REF!</definedName>
    <definedName name="_COM010509" localSheetId="5">#REF!</definedName>
    <definedName name="_COM010509">#REF!</definedName>
    <definedName name="_COM010512" localSheetId="12">#REF!</definedName>
    <definedName name="_COM010512" localSheetId="5">#REF!</definedName>
    <definedName name="_COM010512">#REF!</definedName>
    <definedName name="_COM010518" localSheetId="12">#REF!</definedName>
    <definedName name="_COM010518" localSheetId="5">#REF!</definedName>
    <definedName name="_COM010518">#REF!</definedName>
    <definedName name="_COM010519" localSheetId="12">#REF!</definedName>
    <definedName name="_COM010519" localSheetId="5">#REF!</definedName>
    <definedName name="_COM010519">#REF!</definedName>
    <definedName name="_COM010521" localSheetId="12">#REF!</definedName>
    <definedName name="_COM010521" localSheetId="5">#REF!</definedName>
    <definedName name="_COM010521">#REF!</definedName>
    <definedName name="_COM010523" localSheetId="12">#REF!</definedName>
    <definedName name="_COM010523" localSheetId="5">#REF!</definedName>
    <definedName name="_COM010523">#REF!</definedName>
    <definedName name="_COM010532" localSheetId="12">#REF!</definedName>
    <definedName name="_COM010532" localSheetId="5">#REF!</definedName>
    <definedName name="_COM010532">#REF!</definedName>
    <definedName name="_COM010533" localSheetId="12">#REF!</definedName>
    <definedName name="_COM010533" localSheetId="5">#REF!</definedName>
    <definedName name="_COM010533">#REF!</definedName>
    <definedName name="_COM010536" localSheetId="12">#REF!</definedName>
    <definedName name="_COM010536" localSheetId="5">#REF!</definedName>
    <definedName name="_COM010536">#REF!</definedName>
    <definedName name="_COM010701" localSheetId="12">#REF!</definedName>
    <definedName name="_COM010701" localSheetId="5">#REF!</definedName>
    <definedName name="_COM010701">#REF!</definedName>
    <definedName name="_COM010703" localSheetId="12">#REF!</definedName>
    <definedName name="_COM010703" localSheetId="5">#REF!</definedName>
    <definedName name="_COM010703">#REF!</definedName>
    <definedName name="_COM010705" localSheetId="12">#REF!</definedName>
    <definedName name="_COM010705" localSheetId="5">#REF!</definedName>
    <definedName name="_COM010705">#REF!</definedName>
    <definedName name="_COM010708" localSheetId="12">#REF!</definedName>
    <definedName name="_COM010708" localSheetId="5">#REF!</definedName>
    <definedName name="_COM010708">#REF!</definedName>
    <definedName name="_COM010710" localSheetId="12">#REF!</definedName>
    <definedName name="_COM010710" localSheetId="5">#REF!</definedName>
    <definedName name="_COM010710">#REF!</definedName>
    <definedName name="_COM010712" localSheetId="12">#REF!</definedName>
    <definedName name="_COM010712" localSheetId="5">#REF!</definedName>
    <definedName name="_COM010712">#REF!</definedName>
    <definedName name="_COM010717" localSheetId="12">#REF!</definedName>
    <definedName name="_COM010717" localSheetId="5">#REF!</definedName>
    <definedName name="_COM010717">#REF!</definedName>
    <definedName name="_COM010718" localSheetId="12">#REF!</definedName>
    <definedName name="_COM010718" localSheetId="5">#REF!</definedName>
    <definedName name="_COM010718">#REF!</definedName>
    <definedName name="_COM020201" localSheetId="12">#REF!</definedName>
    <definedName name="_COM020201" localSheetId="5">#REF!</definedName>
    <definedName name="_COM020201">#REF!</definedName>
    <definedName name="_COM020205" localSheetId="12">#REF!</definedName>
    <definedName name="_COM020205" localSheetId="5">#REF!</definedName>
    <definedName name="_COM020205">#REF!</definedName>
    <definedName name="_COM020211" localSheetId="12">#REF!</definedName>
    <definedName name="_COM020211" localSheetId="5">#REF!</definedName>
    <definedName name="_COM020211">#REF!</definedName>
    <definedName name="_COM020217" localSheetId="12">#REF!</definedName>
    <definedName name="_COM020217" localSheetId="5">#REF!</definedName>
    <definedName name="_COM020217">#REF!</definedName>
    <definedName name="_COM030102" localSheetId="12">#REF!</definedName>
    <definedName name="_COM030102" localSheetId="5">#REF!</definedName>
    <definedName name="_COM030102">#REF!</definedName>
    <definedName name="_COM030201" localSheetId="12">#REF!</definedName>
    <definedName name="_COM030201" localSheetId="5">#REF!</definedName>
    <definedName name="_COM030201">#REF!</definedName>
    <definedName name="_COM030303" localSheetId="12">#REF!</definedName>
    <definedName name="_COM030303" localSheetId="5">#REF!</definedName>
    <definedName name="_COM030303">#REF!</definedName>
    <definedName name="_COM030317" localSheetId="12">#REF!</definedName>
    <definedName name="_COM030317" localSheetId="5">#REF!</definedName>
    <definedName name="_COM030317">#REF!</definedName>
    <definedName name="_COM040101" localSheetId="12">#REF!</definedName>
    <definedName name="_COM040101" localSheetId="5">#REF!</definedName>
    <definedName name="_COM040101">#REF!</definedName>
    <definedName name="_COM040202" localSheetId="12">#REF!</definedName>
    <definedName name="_COM040202" localSheetId="5">#REF!</definedName>
    <definedName name="_COM040202">#REF!</definedName>
    <definedName name="_COM050103" localSheetId="12">#REF!</definedName>
    <definedName name="_COM050103" localSheetId="5">#REF!</definedName>
    <definedName name="_COM050103">#REF!</definedName>
    <definedName name="_COM050207" localSheetId="12">#REF!</definedName>
    <definedName name="_COM050207" localSheetId="5">#REF!</definedName>
    <definedName name="_COM050207">#REF!</definedName>
    <definedName name="_COM060101" localSheetId="12">#REF!</definedName>
    <definedName name="_COM060101" localSheetId="5">#REF!</definedName>
    <definedName name="_COM060101">#REF!</definedName>
    <definedName name="_COM080101" localSheetId="12">#REF!</definedName>
    <definedName name="_COM080101" localSheetId="5">#REF!</definedName>
    <definedName name="_COM080101">#REF!</definedName>
    <definedName name="_COM080310" localSheetId="12">#REF!</definedName>
    <definedName name="_COM080310" localSheetId="5">#REF!</definedName>
    <definedName name="_COM080310">#REF!</definedName>
    <definedName name="_COM090101" localSheetId="12">#REF!</definedName>
    <definedName name="_COM090101" localSheetId="5">#REF!</definedName>
    <definedName name="_COM090101">#REF!</definedName>
    <definedName name="_COM100302" localSheetId="12">#REF!</definedName>
    <definedName name="_COM100302" localSheetId="5">#REF!</definedName>
    <definedName name="_COM100302">#REF!</definedName>
    <definedName name="_COM110101" localSheetId="12">#REF!</definedName>
    <definedName name="_COM110101" localSheetId="5">#REF!</definedName>
    <definedName name="_COM110101">#REF!</definedName>
    <definedName name="_COM110104" localSheetId="12">#REF!</definedName>
    <definedName name="_COM110104" localSheetId="5">#REF!</definedName>
    <definedName name="_COM110104">#REF!</definedName>
    <definedName name="_COM110107" localSheetId="12">#REF!</definedName>
    <definedName name="_COM110107" localSheetId="5">#REF!</definedName>
    <definedName name="_COM110107">#REF!</definedName>
    <definedName name="_COM120101" localSheetId="12">#REF!</definedName>
    <definedName name="_COM120101" localSheetId="5">#REF!</definedName>
    <definedName name="_COM120101">#REF!</definedName>
    <definedName name="_COM120105" localSheetId="12">#REF!</definedName>
    <definedName name="_COM120105" localSheetId="5">#REF!</definedName>
    <definedName name="_COM120105">#REF!</definedName>
    <definedName name="_COM120106" localSheetId="12">#REF!</definedName>
    <definedName name="_COM120106" localSheetId="5">#REF!</definedName>
    <definedName name="_COM120106">#REF!</definedName>
    <definedName name="_COM120107" localSheetId="12">#REF!</definedName>
    <definedName name="_COM120107" localSheetId="5">#REF!</definedName>
    <definedName name="_COM120107">#REF!</definedName>
    <definedName name="_COM120110" localSheetId="12">#REF!</definedName>
    <definedName name="_COM120110" localSheetId="5">#REF!</definedName>
    <definedName name="_COM120110">#REF!</definedName>
    <definedName name="_COM120150" localSheetId="12">#REF!</definedName>
    <definedName name="_COM120150" localSheetId="5">#REF!</definedName>
    <definedName name="_COM120150">#REF!</definedName>
    <definedName name="_COM130101" localSheetId="12">#REF!</definedName>
    <definedName name="_COM130101" localSheetId="5">#REF!</definedName>
    <definedName name="_COM130101">#REF!</definedName>
    <definedName name="_COM130103" localSheetId="12">#REF!</definedName>
    <definedName name="_COM130103" localSheetId="5">#REF!</definedName>
    <definedName name="_COM130103">#REF!</definedName>
    <definedName name="_COM130304" localSheetId="12">#REF!</definedName>
    <definedName name="_COM130304" localSheetId="5">#REF!</definedName>
    <definedName name="_COM130304">#REF!</definedName>
    <definedName name="_COM130401" localSheetId="12">#REF!</definedName>
    <definedName name="_COM130401" localSheetId="5">#REF!</definedName>
    <definedName name="_COM130401">#REF!</definedName>
    <definedName name="_COM140102" localSheetId="12">#REF!</definedName>
    <definedName name="_COM140102" localSheetId="5">#REF!</definedName>
    <definedName name="_COM140102">#REF!</definedName>
    <definedName name="_COM140109" localSheetId="12">#REF!</definedName>
    <definedName name="_COM140109" localSheetId="5">#REF!</definedName>
    <definedName name="_COM140109">#REF!</definedName>
    <definedName name="_COM140113" localSheetId="12">#REF!</definedName>
    <definedName name="_COM140113" localSheetId="5">#REF!</definedName>
    <definedName name="_COM140113">#REF!</definedName>
    <definedName name="_COM140122" localSheetId="12">#REF!</definedName>
    <definedName name="_COM140122" localSheetId="5">#REF!</definedName>
    <definedName name="_COM140122">#REF!</definedName>
    <definedName name="_COM140126" localSheetId="12">#REF!</definedName>
    <definedName name="_COM140126" localSheetId="5">#REF!</definedName>
    <definedName name="_COM140126">#REF!</definedName>
    <definedName name="_COM140129" localSheetId="12">#REF!</definedName>
    <definedName name="_COM140129" localSheetId="5">#REF!</definedName>
    <definedName name="_COM140129">#REF!</definedName>
    <definedName name="_COM140135" localSheetId="12">#REF!</definedName>
    <definedName name="_COM140135" localSheetId="5">#REF!</definedName>
    <definedName name="_COM140135">#REF!</definedName>
    <definedName name="_COM140143" localSheetId="12">#REF!</definedName>
    <definedName name="_COM140143" localSheetId="5">#REF!</definedName>
    <definedName name="_COM140143">#REF!</definedName>
    <definedName name="_COM140145" localSheetId="12">#REF!</definedName>
    <definedName name="_COM140145" localSheetId="5">#REF!</definedName>
    <definedName name="_COM140145">#REF!</definedName>
    <definedName name="_COM150130" localSheetId="12">#REF!</definedName>
    <definedName name="_COM150130" localSheetId="5">#REF!</definedName>
    <definedName name="_COM150130">#REF!</definedName>
    <definedName name="_COM170101" localSheetId="12">#REF!</definedName>
    <definedName name="_COM170101" localSheetId="5">#REF!</definedName>
    <definedName name="_COM170101">#REF!</definedName>
    <definedName name="_COM170102" localSheetId="12">#REF!</definedName>
    <definedName name="_COM170102" localSheetId="5">#REF!</definedName>
    <definedName name="_COM170102">#REF!</definedName>
    <definedName name="_COM170103" localSheetId="12">#REF!</definedName>
    <definedName name="_COM170103" localSheetId="5">#REF!</definedName>
    <definedName name="_COM170103">#REF!</definedName>
    <definedName name="_cron." localSheetId="12" hidden="1">#REF!</definedName>
    <definedName name="_cron." hidden="1">#REF!</definedName>
    <definedName name="_D" localSheetId="12">[1]Reforma!#REF!</definedName>
    <definedName name="_D" localSheetId="5">[1]Reforma!#REF!</definedName>
    <definedName name="_D">[1]Reforma!#REF!</definedName>
    <definedName name="_D_1" localSheetId="12">[1]Reforma!#REF!</definedName>
    <definedName name="_D_1" localSheetId="5">[1]Reforma!#REF!</definedName>
    <definedName name="_D_1">[1]Reforma!#REF!</definedName>
    <definedName name="_ELE1" localSheetId="12">#REF!</definedName>
    <definedName name="_ELE1" localSheetId="5">#REF!</definedName>
    <definedName name="_ELE1">#REF!</definedName>
    <definedName name="_ELE2" localSheetId="12">#REF!</definedName>
    <definedName name="_ELE2" localSheetId="5">#REF!</definedName>
    <definedName name="_ELE2">#REF!</definedName>
    <definedName name="_ELE3" localSheetId="12">#REF!</definedName>
    <definedName name="_ELE3" localSheetId="5">#REF!</definedName>
    <definedName name="_ELE3">#REF!</definedName>
    <definedName name="_eu2" hidden="1">{#N/A,#N/A,FALSE,"MO (2)"}</definedName>
    <definedName name="_FCCEMED_" localSheetId="12">[1]Reforma!#REF!</definedName>
    <definedName name="_FCCEMED_" localSheetId="5">[1]Reforma!#REF!</definedName>
    <definedName name="_FCCEMED_">[1]Reforma!#REF!</definedName>
    <definedName name="_Fill" localSheetId="12" hidden="1">#REF!</definedName>
    <definedName name="_Fill" localSheetId="5" hidden="1">#REF!</definedName>
    <definedName name="_Fill" hidden="1">#REF!</definedName>
    <definedName name="_xlnm._FilterDatabase" localSheetId="6" hidden="1">Composição!$A$11:$J$599</definedName>
    <definedName name="_xlnm._FilterDatabase" localSheetId="5" hidden="1">Cotação!$B$11:$F$210</definedName>
    <definedName name="_xlnm._FilterDatabase" localSheetId="15" hidden="1">DER!$A$2:$E$2</definedName>
    <definedName name="_xlnm._FilterDatabase" localSheetId="7" hidden="1">'M.Cálc.Quant.'!$A$12:$AI$1519</definedName>
    <definedName name="_xlnm._FilterDatabase" localSheetId="9" hidden="1">'Plan. Orçam. Resumo'!$A$12:$R$20</definedName>
    <definedName name="_xlnm._FilterDatabase" localSheetId="8" hidden="1">'Plan.Orçam.'!$C$12:$P$155</definedName>
    <definedName name="_G" localSheetId="12">[1]Reforma!#REF!</definedName>
    <definedName name="_G" localSheetId="5">[1]Reforma!#REF!</definedName>
    <definedName name="_G">[1]Reforma!#REF!</definedName>
    <definedName name="_G_1" localSheetId="12">[1]Reforma!#REF!</definedName>
    <definedName name="_G_1" localSheetId="5">[1]Reforma!#REF!</definedName>
    <definedName name="_G_1">[1]Reforma!#REF!</definedName>
    <definedName name="_GLB2" localSheetId="12">#REF!</definedName>
    <definedName name="_GLB2" localSheetId="5">#REF!</definedName>
    <definedName name="_GLB2">#REF!</definedName>
    <definedName name="_GOTO_D1_" localSheetId="12">[1]Reforma!#REF!</definedName>
    <definedName name="_GOTO_D1_" localSheetId="5">[1]Reforma!#REF!</definedName>
    <definedName name="_GOTO_D1_">[1]Reforma!#REF!</definedName>
    <definedName name="_GOTO_E1_" localSheetId="12">[1]Reforma!#REF!</definedName>
    <definedName name="_GOTO_E1_" localSheetId="5">[1]Reforma!#REF!</definedName>
    <definedName name="_GOTO_E1_">[1]Reforma!#REF!</definedName>
    <definedName name="_GOTO_N1_" localSheetId="12">[1]Reforma!#REF!</definedName>
    <definedName name="_GOTO_N1_" localSheetId="5">[1]Reforma!#REF!</definedName>
    <definedName name="_GOTO_N1_">[1]Reforma!#REF!</definedName>
    <definedName name="_HOME__" localSheetId="12">[1]Reforma!#REF!</definedName>
    <definedName name="_HOME__" localSheetId="5">[1]Reforma!#REF!</definedName>
    <definedName name="_HOME__">[1]Reforma!#REF!</definedName>
    <definedName name="_I" localSheetId="12">[1]Reforma!#REF!</definedName>
    <definedName name="_I" localSheetId="5">[1]Reforma!#REF!</definedName>
    <definedName name="_I">[1]Reforma!#REF!</definedName>
    <definedName name="_I_1" localSheetId="12">[1]Reforma!#REF!</definedName>
    <definedName name="_I_1" localSheetId="5">[1]Reforma!#REF!</definedName>
    <definedName name="_I_1">[1]Reforma!#REF!</definedName>
    <definedName name="_i3" localSheetId="12">#REF!</definedName>
    <definedName name="_i3" localSheetId="5">#REF!</definedName>
    <definedName name="_i3">#REF!</definedName>
    <definedName name="_IRM1" hidden="1">{#N/A,#N/A,FALSE,"MO (2)"}</definedName>
    <definedName name="_Key1" localSheetId="12" hidden="1">#REF!</definedName>
    <definedName name="_Key1" localSheetId="5" hidden="1">#REF!</definedName>
    <definedName name="_Key1" hidden="1">#REF!</definedName>
    <definedName name="_M" localSheetId="12">[1]Reforma!#REF!</definedName>
    <definedName name="_M" localSheetId="5">[1]Reforma!#REF!</definedName>
    <definedName name="_M">[1]Reforma!#REF!</definedName>
    <definedName name="_M_1" localSheetId="12">[1]Reforma!#REF!</definedName>
    <definedName name="_M_1" localSheetId="5">[1]Reforma!#REF!</definedName>
    <definedName name="_M_1">[1]Reforma!#REF!</definedName>
    <definedName name="_MAO010201" localSheetId="12">#REF!</definedName>
    <definedName name="_MAO010201" localSheetId="5">#REF!</definedName>
    <definedName name="_MAO010201">#REF!</definedName>
    <definedName name="_MAO010202" localSheetId="12">#REF!</definedName>
    <definedName name="_MAO010202" localSheetId="5">#REF!</definedName>
    <definedName name="_MAO010202">#REF!</definedName>
    <definedName name="_MAO010205" localSheetId="12">#REF!</definedName>
    <definedName name="_MAO010205" localSheetId="5">#REF!</definedName>
    <definedName name="_MAO010205">#REF!</definedName>
    <definedName name="_MAO010206" localSheetId="12">#REF!</definedName>
    <definedName name="_MAO010206" localSheetId="5">#REF!</definedName>
    <definedName name="_MAO010206">#REF!</definedName>
    <definedName name="_MAO010210" localSheetId="12">#REF!</definedName>
    <definedName name="_MAO010210" localSheetId="5">#REF!</definedName>
    <definedName name="_MAO010210">#REF!</definedName>
    <definedName name="_MAO010401" localSheetId="12">#REF!</definedName>
    <definedName name="_MAO010401" localSheetId="5">#REF!</definedName>
    <definedName name="_MAO010401">#REF!</definedName>
    <definedName name="_MAO010402" localSheetId="12">#REF!</definedName>
    <definedName name="_MAO010402" localSheetId="5">#REF!</definedName>
    <definedName name="_MAO010402">#REF!</definedName>
    <definedName name="_MAO010407" localSheetId="12">#REF!</definedName>
    <definedName name="_MAO010407" localSheetId="5">#REF!</definedName>
    <definedName name="_MAO010407">#REF!</definedName>
    <definedName name="_MAO010413" localSheetId="12">#REF!</definedName>
    <definedName name="_MAO010413" localSheetId="5">#REF!</definedName>
    <definedName name="_MAO010413">#REF!</definedName>
    <definedName name="_MAO010501" localSheetId="12">#REF!</definedName>
    <definedName name="_MAO010501" localSheetId="5">#REF!</definedName>
    <definedName name="_MAO010501">#REF!</definedName>
    <definedName name="_MAO010503" localSheetId="12">#REF!</definedName>
    <definedName name="_MAO010503" localSheetId="5">#REF!</definedName>
    <definedName name="_MAO010503">#REF!</definedName>
    <definedName name="_MAO010505" localSheetId="12">#REF!</definedName>
    <definedName name="_MAO010505" localSheetId="5">#REF!</definedName>
    <definedName name="_MAO010505">#REF!</definedName>
    <definedName name="_MAO010509" localSheetId="12">#REF!</definedName>
    <definedName name="_MAO010509" localSheetId="5">#REF!</definedName>
    <definedName name="_MAO010509">#REF!</definedName>
    <definedName name="_MAO010512" localSheetId="12">#REF!</definedName>
    <definedName name="_MAO010512" localSheetId="5">#REF!</definedName>
    <definedName name="_MAO010512">#REF!</definedName>
    <definedName name="_MAO010518" localSheetId="12">#REF!</definedName>
    <definedName name="_MAO010518" localSheetId="5">#REF!</definedName>
    <definedName name="_MAO010518">#REF!</definedName>
    <definedName name="_MAO010519" localSheetId="12">#REF!</definedName>
    <definedName name="_MAO010519" localSheetId="5">#REF!</definedName>
    <definedName name="_MAO010519">#REF!</definedName>
    <definedName name="_MAO010521" localSheetId="12">#REF!</definedName>
    <definedName name="_MAO010521" localSheetId="5">#REF!</definedName>
    <definedName name="_MAO010521">#REF!</definedName>
    <definedName name="_MAO010523" localSheetId="12">#REF!</definedName>
    <definedName name="_MAO010523" localSheetId="5">#REF!</definedName>
    <definedName name="_MAO010523">#REF!</definedName>
    <definedName name="_MAO010532" localSheetId="12">#REF!</definedName>
    <definedName name="_MAO010532" localSheetId="5">#REF!</definedName>
    <definedName name="_MAO010532">#REF!</definedName>
    <definedName name="_MAO010533" localSheetId="12">#REF!</definedName>
    <definedName name="_MAO010533" localSheetId="5">#REF!</definedName>
    <definedName name="_MAO010533">#REF!</definedName>
    <definedName name="_MAO010536" localSheetId="12">#REF!</definedName>
    <definedName name="_MAO010536" localSheetId="5">#REF!</definedName>
    <definedName name="_MAO010536">#REF!</definedName>
    <definedName name="_MAO010701" localSheetId="12">#REF!</definedName>
    <definedName name="_MAO010701" localSheetId="5">#REF!</definedName>
    <definedName name="_MAO010701">#REF!</definedName>
    <definedName name="_MAO010703" localSheetId="12">#REF!</definedName>
    <definedName name="_MAO010703" localSheetId="5">#REF!</definedName>
    <definedName name="_MAO010703">#REF!</definedName>
    <definedName name="_MAO010705" localSheetId="12">#REF!</definedName>
    <definedName name="_MAO010705" localSheetId="5">#REF!</definedName>
    <definedName name="_MAO010705">#REF!</definedName>
    <definedName name="_MAO010708" localSheetId="12">#REF!</definedName>
    <definedName name="_MAO010708" localSheetId="5">#REF!</definedName>
    <definedName name="_MAO010708">#REF!</definedName>
    <definedName name="_MAO010710" localSheetId="12">#REF!</definedName>
    <definedName name="_MAO010710" localSheetId="5">#REF!</definedName>
    <definedName name="_MAO010710">#REF!</definedName>
    <definedName name="_MAO010712" localSheetId="12">#REF!</definedName>
    <definedName name="_MAO010712" localSheetId="5">#REF!</definedName>
    <definedName name="_MAO010712">#REF!</definedName>
    <definedName name="_MAO010717" localSheetId="12">#REF!</definedName>
    <definedName name="_MAO010717" localSheetId="5">#REF!</definedName>
    <definedName name="_MAO010717">#REF!</definedName>
    <definedName name="_MAO020201" localSheetId="12">#REF!</definedName>
    <definedName name="_MAO020201" localSheetId="5">#REF!</definedName>
    <definedName name="_MAO020201">#REF!</definedName>
    <definedName name="_MAO020205" localSheetId="12">#REF!</definedName>
    <definedName name="_MAO020205" localSheetId="5">#REF!</definedName>
    <definedName name="_MAO020205">#REF!</definedName>
    <definedName name="_MAO020211" localSheetId="12">#REF!</definedName>
    <definedName name="_MAO020211" localSheetId="5">#REF!</definedName>
    <definedName name="_MAO020211">#REF!</definedName>
    <definedName name="_MAO020217" localSheetId="12">#REF!</definedName>
    <definedName name="_MAO020217" localSheetId="5">#REF!</definedName>
    <definedName name="_MAO020217">#REF!</definedName>
    <definedName name="_MAO030102" localSheetId="12">#REF!</definedName>
    <definedName name="_MAO030102" localSheetId="5">#REF!</definedName>
    <definedName name="_MAO030102">#REF!</definedName>
    <definedName name="_MAO030201" localSheetId="12">#REF!</definedName>
    <definedName name="_MAO030201" localSheetId="5">#REF!</definedName>
    <definedName name="_MAO030201">#REF!</definedName>
    <definedName name="_MAO030303" localSheetId="12">#REF!</definedName>
    <definedName name="_MAO030303" localSheetId="5">#REF!</definedName>
    <definedName name="_MAO030303">#REF!</definedName>
    <definedName name="_MAO030317" localSheetId="12">#REF!</definedName>
    <definedName name="_MAO030317" localSheetId="5">#REF!</definedName>
    <definedName name="_MAO030317">#REF!</definedName>
    <definedName name="_MAO040101" localSheetId="12">#REF!</definedName>
    <definedName name="_MAO040101" localSheetId="5">#REF!</definedName>
    <definedName name="_MAO040101">#REF!</definedName>
    <definedName name="_MAO040202" localSheetId="12">#REF!</definedName>
    <definedName name="_MAO040202" localSheetId="5">#REF!</definedName>
    <definedName name="_MAO040202">#REF!</definedName>
    <definedName name="_MAO050103" localSheetId="12">#REF!</definedName>
    <definedName name="_MAO050103" localSheetId="5">#REF!</definedName>
    <definedName name="_MAO050103">#REF!</definedName>
    <definedName name="_MAO050207" localSheetId="12">#REF!</definedName>
    <definedName name="_MAO050207" localSheetId="5">#REF!</definedName>
    <definedName name="_MAO050207">#REF!</definedName>
    <definedName name="_MAO060101" localSheetId="12">#REF!</definedName>
    <definedName name="_MAO060101" localSheetId="5">#REF!</definedName>
    <definedName name="_MAO060101">#REF!</definedName>
    <definedName name="_MAO080310" localSheetId="12">#REF!</definedName>
    <definedName name="_MAO080310" localSheetId="5">#REF!</definedName>
    <definedName name="_MAO080310">#REF!</definedName>
    <definedName name="_MAO090101" localSheetId="12">#REF!</definedName>
    <definedName name="_MAO090101" localSheetId="5">#REF!</definedName>
    <definedName name="_MAO090101">#REF!</definedName>
    <definedName name="_MAO110101" localSheetId="12">#REF!</definedName>
    <definedName name="_MAO110101" localSheetId="5">#REF!</definedName>
    <definedName name="_MAO110101">#REF!</definedName>
    <definedName name="_MAO110104" localSheetId="12">#REF!</definedName>
    <definedName name="_MAO110104" localSheetId="5">#REF!</definedName>
    <definedName name="_MAO110104">#REF!</definedName>
    <definedName name="_MAO110107" localSheetId="12">#REF!</definedName>
    <definedName name="_MAO110107" localSheetId="5">#REF!</definedName>
    <definedName name="_MAO110107">#REF!</definedName>
    <definedName name="_MAO120101" localSheetId="12">#REF!</definedName>
    <definedName name="_MAO120101" localSheetId="5">#REF!</definedName>
    <definedName name="_MAO120101">#REF!</definedName>
    <definedName name="_MAO120105" localSheetId="12">#REF!</definedName>
    <definedName name="_MAO120105" localSheetId="5">#REF!</definedName>
    <definedName name="_MAO120105">#REF!</definedName>
    <definedName name="_MAO120106" localSheetId="12">#REF!</definedName>
    <definedName name="_MAO120106" localSheetId="5">#REF!</definedName>
    <definedName name="_MAO120106">#REF!</definedName>
    <definedName name="_MAO120107" localSheetId="12">#REF!</definedName>
    <definedName name="_MAO120107" localSheetId="5">#REF!</definedName>
    <definedName name="_MAO120107">#REF!</definedName>
    <definedName name="_MAO120110" localSheetId="12">#REF!</definedName>
    <definedName name="_MAO120110" localSheetId="5">#REF!</definedName>
    <definedName name="_MAO120110">#REF!</definedName>
    <definedName name="_MAO120150" localSheetId="12">#REF!</definedName>
    <definedName name="_MAO120150" localSheetId="5">#REF!</definedName>
    <definedName name="_MAO120150">#REF!</definedName>
    <definedName name="_MAO130101" localSheetId="12">#REF!</definedName>
    <definedName name="_MAO130101" localSheetId="5">#REF!</definedName>
    <definedName name="_MAO130101">#REF!</definedName>
    <definedName name="_MAO130103" localSheetId="12">#REF!</definedName>
    <definedName name="_MAO130103" localSheetId="5">#REF!</definedName>
    <definedName name="_MAO130103">#REF!</definedName>
    <definedName name="_MAO130304" localSheetId="12">#REF!</definedName>
    <definedName name="_MAO130304" localSheetId="5">#REF!</definedName>
    <definedName name="_MAO130304">#REF!</definedName>
    <definedName name="_MAO130401" localSheetId="12">#REF!</definedName>
    <definedName name="_MAO130401" localSheetId="5">#REF!</definedName>
    <definedName name="_MAO130401">#REF!</definedName>
    <definedName name="_MAO140102" localSheetId="12">#REF!</definedName>
    <definedName name="_MAO140102" localSheetId="5">#REF!</definedName>
    <definedName name="_MAO140102">#REF!</definedName>
    <definedName name="_MAO140109" localSheetId="12">#REF!</definedName>
    <definedName name="_MAO140109" localSheetId="5">#REF!</definedName>
    <definedName name="_MAO140109">#REF!</definedName>
    <definedName name="_MAO140113" localSheetId="12">#REF!</definedName>
    <definedName name="_MAO140113" localSheetId="5">#REF!</definedName>
    <definedName name="_MAO140113">#REF!</definedName>
    <definedName name="_MAO140122" localSheetId="12">#REF!</definedName>
    <definedName name="_MAO140122" localSheetId="5">#REF!</definedName>
    <definedName name="_MAO140122">#REF!</definedName>
    <definedName name="_MAO140126" localSheetId="12">#REF!</definedName>
    <definedName name="_MAO140126" localSheetId="5">#REF!</definedName>
    <definedName name="_MAO140126">#REF!</definedName>
    <definedName name="_MAO140129" localSheetId="12">#REF!</definedName>
    <definedName name="_MAO140129" localSheetId="5">#REF!</definedName>
    <definedName name="_MAO140129">#REF!</definedName>
    <definedName name="_MAO140135" localSheetId="12">#REF!</definedName>
    <definedName name="_MAO140135" localSheetId="5">#REF!</definedName>
    <definedName name="_MAO140135">#REF!</definedName>
    <definedName name="_MAO140143" localSheetId="12">#REF!</definedName>
    <definedName name="_MAO140143" localSheetId="5">#REF!</definedName>
    <definedName name="_MAO140143">#REF!</definedName>
    <definedName name="_MAO140145" localSheetId="12">#REF!</definedName>
    <definedName name="_MAO140145" localSheetId="5">#REF!</definedName>
    <definedName name="_MAO140145">#REF!</definedName>
    <definedName name="_MAT010301" localSheetId="12">#REF!</definedName>
    <definedName name="_MAT010301" localSheetId="5">#REF!</definedName>
    <definedName name="_MAT010301">#REF!</definedName>
    <definedName name="_MAT010401" localSheetId="12">#REF!</definedName>
    <definedName name="_MAT010401" localSheetId="5">#REF!</definedName>
    <definedName name="_MAT010401">#REF!</definedName>
    <definedName name="_MAT010402" localSheetId="12">#REF!</definedName>
    <definedName name="_MAT010402" localSheetId="5">#REF!</definedName>
    <definedName name="_MAT010402">#REF!</definedName>
    <definedName name="_MAT010407" localSheetId="12">#REF!</definedName>
    <definedName name="_MAT010407" localSheetId="5">#REF!</definedName>
    <definedName name="_MAT010407">#REF!</definedName>
    <definedName name="_MAT010413" localSheetId="12">#REF!</definedName>
    <definedName name="_MAT010413" localSheetId="5">#REF!</definedName>
    <definedName name="_MAT010413">#REF!</definedName>
    <definedName name="_MAT010536" localSheetId="12">#REF!</definedName>
    <definedName name="_MAT010536" localSheetId="5">#REF!</definedName>
    <definedName name="_MAT010536">#REF!</definedName>
    <definedName name="_MAT010703" localSheetId="12">#REF!</definedName>
    <definedName name="_MAT010703" localSheetId="5">#REF!</definedName>
    <definedName name="_MAT010703">#REF!</definedName>
    <definedName name="_MAT010708" localSheetId="12">#REF!</definedName>
    <definedName name="_MAT010708" localSheetId="5">#REF!</definedName>
    <definedName name="_MAT010708">#REF!</definedName>
    <definedName name="_MAT010710" localSheetId="12">#REF!</definedName>
    <definedName name="_MAT010710" localSheetId="5">#REF!</definedName>
    <definedName name="_MAT010710">#REF!</definedName>
    <definedName name="_MAT010718" localSheetId="12">#REF!</definedName>
    <definedName name="_MAT010718" localSheetId="5">#REF!</definedName>
    <definedName name="_MAT010718">#REF!</definedName>
    <definedName name="_MAT020201" localSheetId="12">#REF!</definedName>
    <definedName name="_MAT020201" localSheetId="5">#REF!</definedName>
    <definedName name="_MAT020201">#REF!</definedName>
    <definedName name="_MAT020205" localSheetId="12">#REF!</definedName>
    <definedName name="_MAT020205" localSheetId="5">#REF!</definedName>
    <definedName name="_MAT020205">#REF!</definedName>
    <definedName name="_MAT020211" localSheetId="12">#REF!</definedName>
    <definedName name="_MAT020211" localSheetId="5">#REF!</definedName>
    <definedName name="_MAT020211">#REF!</definedName>
    <definedName name="_MAT030102" localSheetId="12">#REF!</definedName>
    <definedName name="_MAT030102" localSheetId="5">#REF!</definedName>
    <definedName name="_MAT030102">#REF!</definedName>
    <definedName name="_MAT030201" localSheetId="12">#REF!</definedName>
    <definedName name="_MAT030201" localSheetId="5">#REF!</definedName>
    <definedName name="_MAT030201">#REF!</definedName>
    <definedName name="_MAT030303" localSheetId="12">#REF!</definedName>
    <definedName name="_MAT030303" localSheetId="5">#REF!</definedName>
    <definedName name="_MAT030303">#REF!</definedName>
    <definedName name="_MAT030317" localSheetId="12">#REF!</definedName>
    <definedName name="_MAT030317" localSheetId="5">#REF!</definedName>
    <definedName name="_MAT030317">#REF!</definedName>
    <definedName name="_MAT040101" localSheetId="12">#REF!</definedName>
    <definedName name="_MAT040101" localSheetId="5">#REF!</definedName>
    <definedName name="_MAT040101">#REF!</definedName>
    <definedName name="_MAT040202" localSheetId="12">#REF!</definedName>
    <definedName name="_MAT040202" localSheetId="5">#REF!</definedName>
    <definedName name="_MAT040202">#REF!</definedName>
    <definedName name="_MAT050103" localSheetId="12">#REF!</definedName>
    <definedName name="_MAT050103" localSheetId="5">#REF!</definedName>
    <definedName name="_MAT050103">#REF!</definedName>
    <definedName name="_MAT050207" localSheetId="12">#REF!</definedName>
    <definedName name="_MAT050207" localSheetId="5">#REF!</definedName>
    <definedName name="_MAT050207">#REF!</definedName>
    <definedName name="_MAT060101" localSheetId="12">#REF!</definedName>
    <definedName name="_MAT060101" localSheetId="5">#REF!</definedName>
    <definedName name="_MAT060101">#REF!</definedName>
    <definedName name="_MAT080101" localSheetId="12">#REF!</definedName>
    <definedName name="_MAT080101" localSheetId="5">#REF!</definedName>
    <definedName name="_MAT080101">#REF!</definedName>
    <definedName name="_MAT080310" localSheetId="12">#REF!</definedName>
    <definedName name="_MAT080310" localSheetId="5">#REF!</definedName>
    <definedName name="_MAT080310">#REF!</definedName>
    <definedName name="_MAT090101" localSheetId="12">#REF!</definedName>
    <definedName name="_MAT090101" localSheetId="5">#REF!</definedName>
    <definedName name="_MAT090101">#REF!</definedName>
    <definedName name="_MAT100302" localSheetId="12">#REF!</definedName>
    <definedName name="_MAT100302" localSheetId="5">#REF!</definedName>
    <definedName name="_MAT100302">#REF!</definedName>
    <definedName name="_MAT110101" localSheetId="12">#REF!</definedName>
    <definedName name="_MAT110101" localSheetId="5">#REF!</definedName>
    <definedName name="_MAT110101">#REF!</definedName>
    <definedName name="_MAT110104" localSheetId="12">#REF!</definedName>
    <definedName name="_MAT110104" localSheetId="5">#REF!</definedName>
    <definedName name="_MAT110104">#REF!</definedName>
    <definedName name="_MAT110107" localSheetId="12">#REF!</definedName>
    <definedName name="_MAT110107" localSheetId="5">#REF!</definedName>
    <definedName name="_MAT110107">#REF!</definedName>
    <definedName name="_MAT120101" localSheetId="12">#REF!</definedName>
    <definedName name="_MAT120101" localSheetId="5">#REF!</definedName>
    <definedName name="_MAT120101">#REF!</definedName>
    <definedName name="_MAT120105" localSheetId="12">#REF!</definedName>
    <definedName name="_MAT120105" localSheetId="5">#REF!</definedName>
    <definedName name="_MAT120105">#REF!</definedName>
    <definedName name="_MAT120106" localSheetId="12">#REF!</definedName>
    <definedName name="_MAT120106" localSheetId="5">#REF!</definedName>
    <definedName name="_MAT120106">#REF!</definedName>
    <definedName name="_MAT120107" localSheetId="12">#REF!</definedName>
    <definedName name="_MAT120107" localSheetId="5">#REF!</definedName>
    <definedName name="_MAT120107">#REF!</definedName>
    <definedName name="_MAT120110" localSheetId="12">#REF!</definedName>
    <definedName name="_MAT120110" localSheetId="5">#REF!</definedName>
    <definedName name="_MAT120110">#REF!</definedName>
    <definedName name="_MAT120150" localSheetId="12">#REF!</definedName>
    <definedName name="_MAT120150" localSheetId="5">#REF!</definedName>
    <definedName name="_MAT120150">#REF!</definedName>
    <definedName name="_MAT130101" localSheetId="12">#REF!</definedName>
    <definedName name="_MAT130101" localSheetId="5">#REF!</definedName>
    <definedName name="_MAT130101">#REF!</definedName>
    <definedName name="_MAT130103" localSheetId="12">#REF!</definedName>
    <definedName name="_MAT130103" localSheetId="5">#REF!</definedName>
    <definedName name="_MAT130103">#REF!</definedName>
    <definedName name="_MAT130304" localSheetId="12">#REF!</definedName>
    <definedName name="_MAT130304" localSheetId="5">#REF!</definedName>
    <definedName name="_MAT130304">#REF!</definedName>
    <definedName name="_MAT130401" localSheetId="12">#REF!</definedName>
    <definedName name="_MAT130401" localSheetId="5">#REF!</definedName>
    <definedName name="_MAT130401">#REF!</definedName>
    <definedName name="_MAT140102" localSheetId="12">#REF!</definedName>
    <definedName name="_MAT140102" localSheetId="5">#REF!</definedName>
    <definedName name="_MAT140102">#REF!</definedName>
    <definedName name="_MAT140109" localSheetId="12">#REF!</definedName>
    <definedName name="_MAT140109" localSheetId="5">#REF!</definedName>
    <definedName name="_MAT140109">#REF!</definedName>
    <definedName name="_MAT140113" localSheetId="12">#REF!</definedName>
    <definedName name="_MAT140113" localSheetId="5">#REF!</definedName>
    <definedName name="_MAT140113">#REF!</definedName>
    <definedName name="_MAT140122" localSheetId="12">#REF!</definedName>
    <definedName name="_MAT140122" localSheetId="5">#REF!</definedName>
    <definedName name="_MAT140122">#REF!</definedName>
    <definedName name="_MAT140126" localSheetId="12">#REF!</definedName>
    <definedName name="_MAT140126" localSheetId="5">#REF!</definedName>
    <definedName name="_MAT140126">#REF!</definedName>
    <definedName name="_MAT140129" localSheetId="12">#REF!</definedName>
    <definedName name="_MAT140129" localSheetId="5">#REF!</definedName>
    <definedName name="_MAT140129">#REF!</definedName>
    <definedName name="_MAT140135" localSheetId="12">#REF!</definedName>
    <definedName name="_MAT140135" localSheetId="5">#REF!</definedName>
    <definedName name="_MAT140135">#REF!</definedName>
    <definedName name="_MAT140143" localSheetId="12">#REF!</definedName>
    <definedName name="_MAT140143" localSheetId="5">#REF!</definedName>
    <definedName name="_MAT140143">#REF!</definedName>
    <definedName name="_MAT140145" localSheetId="12">#REF!</definedName>
    <definedName name="_MAT140145" localSheetId="5">#REF!</definedName>
    <definedName name="_MAT140145">#REF!</definedName>
    <definedName name="_MAT150130" localSheetId="12">#REF!</definedName>
    <definedName name="_MAT150130" localSheetId="5">#REF!</definedName>
    <definedName name="_MAT150130">#REF!</definedName>
    <definedName name="_MAT170101" localSheetId="12">#REF!</definedName>
    <definedName name="_MAT170101" localSheetId="5">#REF!</definedName>
    <definedName name="_MAT170101">#REF!</definedName>
    <definedName name="_MAT170102" localSheetId="12">#REF!</definedName>
    <definedName name="_MAT170102" localSheetId="5">#REF!</definedName>
    <definedName name="_MAT170102">#REF!</definedName>
    <definedName name="_MAT170103" localSheetId="12">#REF!</definedName>
    <definedName name="_MAT170103" localSheetId="5">#REF!</definedName>
    <definedName name="_MAT170103">#REF!</definedName>
    <definedName name="_MatMult_A" localSheetId="12" hidden="1">#REF!</definedName>
    <definedName name="_MatMult_A" localSheetId="5" hidden="1">#REF!</definedName>
    <definedName name="_MatMult_A" hidden="1">#REF!</definedName>
    <definedName name="_MatMult_AxB" localSheetId="12" hidden="1">#REF!</definedName>
    <definedName name="_MatMult_AxB" localSheetId="5" hidden="1">#REF!</definedName>
    <definedName name="_MatMult_AxB" hidden="1">#REF!</definedName>
    <definedName name="_MatMult_B" localSheetId="12" hidden="1">#REF!</definedName>
    <definedName name="_MatMult_B" localSheetId="5" hidden="1">#REF!</definedName>
    <definedName name="_MatMult_B" hidden="1">#REF!</definedName>
    <definedName name="_MDO1">[4]INSUMOS!$C$8</definedName>
    <definedName name="_MDO2">[5]INSUMOS!$C$6</definedName>
    <definedName name="_MNSJS" localSheetId="12">#REF!</definedName>
    <definedName name="_MNSJS" localSheetId="5">#REF!</definedName>
    <definedName name="_MNSJS">#REF!</definedName>
    <definedName name="_Order1" hidden="1">255</definedName>
    <definedName name="_P" localSheetId="12">[1]Reforma!#REF!</definedName>
    <definedName name="_P" localSheetId="5">[1]Reforma!#REF!</definedName>
    <definedName name="_P">[1]Reforma!#REF!</definedName>
    <definedName name="_P_1" localSheetId="12">[1]Reforma!#REF!</definedName>
    <definedName name="_P_1" localSheetId="5">[1]Reforma!#REF!</definedName>
    <definedName name="_P_1">[1]Reforma!#REF!</definedName>
    <definedName name="_Parse_In" localSheetId="12" hidden="1">#REF!</definedName>
    <definedName name="_Parse_In" localSheetId="5" hidden="1">#REF!</definedName>
    <definedName name="_Parse_In" hidden="1">#REF!</definedName>
    <definedName name="_Parse_Out" localSheetId="12" hidden="1">#REF!</definedName>
    <definedName name="_Parse_Out" localSheetId="5" hidden="1">#REF!</definedName>
    <definedName name="_Parse_Out" hidden="1">#REF!</definedName>
    <definedName name="_PL1" localSheetId="12">#REF!</definedName>
    <definedName name="_PL1" localSheetId="5">#REF!</definedName>
    <definedName name="_PL1">#REF!</definedName>
    <definedName name="_PPOS015Q_AGPQ_" localSheetId="12">#REF!</definedName>
    <definedName name="_PPOS015Q_AGPQ_">#REF!</definedName>
    <definedName name="_PPOS015Q_AGPQ__6" localSheetId="12">#REF!</definedName>
    <definedName name="_PPOS015Q_AGPQ__6">#REF!</definedName>
    <definedName name="_PRE010201" localSheetId="12">#REF!</definedName>
    <definedName name="_PRE010201" localSheetId="5">#REF!</definedName>
    <definedName name="_PRE010201">#REF!</definedName>
    <definedName name="_PRE010202" localSheetId="12">#REF!</definedName>
    <definedName name="_PRE010202" localSheetId="5">#REF!</definedName>
    <definedName name="_PRE010202">#REF!</definedName>
    <definedName name="_PRE010205" localSheetId="12">#REF!</definedName>
    <definedName name="_PRE010205" localSheetId="5">#REF!</definedName>
    <definedName name="_PRE010205">#REF!</definedName>
    <definedName name="_PRE010206" localSheetId="12">#REF!</definedName>
    <definedName name="_PRE010206" localSheetId="5">#REF!</definedName>
    <definedName name="_PRE010206">#REF!</definedName>
    <definedName name="_PRE010210" localSheetId="12">#REF!</definedName>
    <definedName name="_PRE010210" localSheetId="5">#REF!</definedName>
    <definedName name="_PRE010210">#REF!</definedName>
    <definedName name="_PRE010301" localSheetId="12">#REF!</definedName>
    <definedName name="_PRE010301" localSheetId="5">#REF!</definedName>
    <definedName name="_PRE010301">#REF!</definedName>
    <definedName name="_PRE010401" localSheetId="12">#REF!</definedName>
    <definedName name="_PRE010401" localSheetId="5">#REF!</definedName>
    <definedName name="_PRE010401">#REF!</definedName>
    <definedName name="_PRE010402" localSheetId="12">#REF!</definedName>
    <definedName name="_PRE010402" localSheetId="5">#REF!</definedName>
    <definedName name="_PRE010402">#REF!</definedName>
    <definedName name="_PRE010407" localSheetId="12">#REF!</definedName>
    <definedName name="_PRE010407" localSheetId="5">#REF!</definedName>
    <definedName name="_PRE010407">#REF!</definedName>
    <definedName name="_PRE010413" localSheetId="12">#REF!</definedName>
    <definedName name="_PRE010413" localSheetId="5">#REF!</definedName>
    <definedName name="_PRE010413">#REF!</definedName>
    <definedName name="_PRE010501" localSheetId="12">#REF!</definedName>
    <definedName name="_PRE010501" localSheetId="5">#REF!</definedName>
    <definedName name="_PRE010501">#REF!</definedName>
    <definedName name="_PRE010503" localSheetId="12">#REF!</definedName>
    <definedName name="_PRE010503" localSheetId="5">#REF!</definedName>
    <definedName name="_PRE010503">#REF!</definedName>
    <definedName name="_PRE010505" localSheetId="12">#REF!</definedName>
    <definedName name="_PRE010505" localSheetId="5">#REF!</definedName>
    <definedName name="_PRE010505">#REF!</definedName>
    <definedName name="_PRE010509" localSheetId="12">#REF!</definedName>
    <definedName name="_PRE010509" localSheetId="5">#REF!</definedName>
    <definedName name="_PRE010509">#REF!</definedName>
    <definedName name="_PRE010512" localSheetId="12">#REF!</definedName>
    <definedName name="_PRE010512" localSheetId="5">#REF!</definedName>
    <definedName name="_PRE010512">#REF!</definedName>
    <definedName name="_PRE010518" localSheetId="12">#REF!</definedName>
    <definedName name="_PRE010518" localSheetId="5">#REF!</definedName>
    <definedName name="_PRE010518">#REF!</definedName>
    <definedName name="_PRE010519" localSheetId="12">#REF!</definedName>
    <definedName name="_PRE010519" localSheetId="5">#REF!</definedName>
    <definedName name="_PRE010519">#REF!</definedName>
    <definedName name="_PRE010521" localSheetId="12">#REF!</definedName>
    <definedName name="_PRE010521" localSheetId="5">#REF!</definedName>
    <definedName name="_PRE010521">#REF!</definedName>
    <definedName name="_PRE010523" localSheetId="12">#REF!</definedName>
    <definedName name="_PRE010523" localSheetId="5">#REF!</definedName>
    <definedName name="_PRE010523">#REF!</definedName>
    <definedName name="_PRE010532" localSheetId="12">#REF!</definedName>
    <definedName name="_PRE010532" localSheetId="5">#REF!</definedName>
    <definedName name="_PRE010532">#REF!</definedName>
    <definedName name="_PRE010533" localSheetId="12">#REF!</definedName>
    <definedName name="_PRE010533" localSheetId="5">#REF!</definedName>
    <definedName name="_PRE010533">#REF!</definedName>
    <definedName name="_PRE010536" localSheetId="12">#REF!</definedName>
    <definedName name="_PRE010536" localSheetId="5">#REF!</definedName>
    <definedName name="_PRE010536">#REF!</definedName>
    <definedName name="_PRE010701" localSheetId="12">#REF!</definedName>
    <definedName name="_PRE010701" localSheetId="5">#REF!</definedName>
    <definedName name="_PRE010701">#REF!</definedName>
    <definedName name="_PRE010703" localSheetId="12">#REF!</definedName>
    <definedName name="_PRE010703" localSheetId="5">#REF!</definedName>
    <definedName name="_PRE010703">#REF!</definedName>
    <definedName name="_PRE010705" localSheetId="12">#REF!</definedName>
    <definedName name="_PRE010705" localSheetId="5">#REF!</definedName>
    <definedName name="_PRE010705">#REF!</definedName>
    <definedName name="_PRE010708" localSheetId="12">#REF!</definedName>
    <definedName name="_PRE010708" localSheetId="5">#REF!</definedName>
    <definedName name="_PRE010708">#REF!</definedName>
    <definedName name="_PRE010710" localSheetId="12">#REF!</definedName>
    <definedName name="_PRE010710" localSheetId="5">#REF!</definedName>
    <definedName name="_PRE010710">#REF!</definedName>
    <definedName name="_PRE010712" localSheetId="12">#REF!</definedName>
    <definedName name="_PRE010712" localSheetId="5">#REF!</definedName>
    <definedName name="_PRE010712">#REF!</definedName>
    <definedName name="_PRE010717" localSheetId="12">#REF!</definedName>
    <definedName name="_PRE010717" localSheetId="5">#REF!</definedName>
    <definedName name="_PRE010717">#REF!</definedName>
    <definedName name="_PRE010718" localSheetId="12">#REF!</definedName>
    <definedName name="_PRE010718" localSheetId="5">#REF!</definedName>
    <definedName name="_PRE010718">#REF!</definedName>
    <definedName name="_PRE020201" localSheetId="12">#REF!</definedName>
    <definedName name="_PRE020201" localSheetId="5">#REF!</definedName>
    <definedName name="_PRE020201">#REF!</definedName>
    <definedName name="_PRE020205" localSheetId="12">#REF!</definedName>
    <definedName name="_PRE020205" localSheetId="5">#REF!</definedName>
    <definedName name="_PRE020205">#REF!</definedName>
    <definedName name="_PRE020211" localSheetId="12">#REF!</definedName>
    <definedName name="_PRE020211" localSheetId="5">#REF!</definedName>
    <definedName name="_PRE020211">#REF!</definedName>
    <definedName name="_PRE020217" localSheetId="12">#REF!</definedName>
    <definedName name="_PRE020217" localSheetId="5">#REF!</definedName>
    <definedName name="_PRE020217">#REF!</definedName>
    <definedName name="_PRE030102" localSheetId="12">#REF!</definedName>
    <definedName name="_PRE030102" localSheetId="5">#REF!</definedName>
    <definedName name="_PRE030102">#REF!</definedName>
    <definedName name="_PRE030201" localSheetId="12">#REF!</definedName>
    <definedName name="_PRE030201" localSheetId="5">#REF!</definedName>
    <definedName name="_PRE030201">#REF!</definedName>
    <definedName name="_PRE030303" localSheetId="12">#REF!</definedName>
    <definedName name="_PRE030303" localSheetId="5">#REF!</definedName>
    <definedName name="_PRE030303">#REF!</definedName>
    <definedName name="_PRE030317" localSheetId="12">#REF!</definedName>
    <definedName name="_PRE030317" localSheetId="5">#REF!</definedName>
    <definedName name="_PRE030317">#REF!</definedName>
    <definedName name="_PRE040101" localSheetId="12">#REF!</definedName>
    <definedName name="_PRE040101" localSheetId="5">#REF!</definedName>
    <definedName name="_PRE040101">#REF!</definedName>
    <definedName name="_PRE040202" localSheetId="12">#REF!</definedName>
    <definedName name="_PRE040202" localSheetId="5">#REF!</definedName>
    <definedName name="_PRE040202">#REF!</definedName>
    <definedName name="_PRE050103" localSheetId="12">#REF!</definedName>
    <definedName name="_PRE050103" localSheetId="5">#REF!</definedName>
    <definedName name="_PRE050103">#REF!</definedName>
    <definedName name="_PRE050207" localSheetId="12">#REF!</definedName>
    <definedName name="_PRE050207" localSheetId="5">#REF!</definedName>
    <definedName name="_PRE050207">#REF!</definedName>
    <definedName name="_PRE060101" localSheetId="12">#REF!</definedName>
    <definedName name="_PRE060101" localSheetId="5">#REF!</definedName>
    <definedName name="_PRE060101">#REF!</definedName>
    <definedName name="_PRE080101" localSheetId="12">#REF!</definedName>
    <definedName name="_PRE080101" localSheetId="5">#REF!</definedName>
    <definedName name="_PRE080101">#REF!</definedName>
    <definedName name="_PRE080310" localSheetId="12">#REF!</definedName>
    <definedName name="_PRE080310" localSheetId="5">#REF!</definedName>
    <definedName name="_PRE080310">#REF!</definedName>
    <definedName name="_PRE090101" localSheetId="12">#REF!</definedName>
    <definedName name="_PRE090101" localSheetId="5">#REF!</definedName>
    <definedName name="_PRE090101">#REF!</definedName>
    <definedName name="_PRE100302" localSheetId="12">#REF!</definedName>
    <definedName name="_PRE100302" localSheetId="5">#REF!</definedName>
    <definedName name="_PRE100302">#REF!</definedName>
    <definedName name="_PRE110101" localSheetId="12">#REF!</definedName>
    <definedName name="_PRE110101" localSheetId="5">#REF!</definedName>
    <definedName name="_PRE110101">#REF!</definedName>
    <definedName name="_PRE110104" localSheetId="12">#REF!</definedName>
    <definedName name="_PRE110104" localSheetId="5">#REF!</definedName>
    <definedName name="_PRE110104">#REF!</definedName>
    <definedName name="_PRE110107" localSheetId="12">#REF!</definedName>
    <definedName name="_PRE110107" localSheetId="5">#REF!</definedName>
    <definedName name="_PRE110107">#REF!</definedName>
    <definedName name="_PRE120101" localSheetId="12">#REF!</definedName>
    <definedName name="_PRE120101" localSheetId="5">#REF!</definedName>
    <definedName name="_PRE120101">#REF!</definedName>
    <definedName name="_PRE120105" localSheetId="12">#REF!</definedName>
    <definedName name="_PRE120105" localSheetId="5">#REF!</definedName>
    <definedName name="_PRE120105">#REF!</definedName>
    <definedName name="_PRE120106" localSheetId="12">#REF!</definedName>
    <definedName name="_PRE120106" localSheetId="5">#REF!</definedName>
    <definedName name="_PRE120106">#REF!</definedName>
    <definedName name="_PRE120107" localSheetId="12">#REF!</definedName>
    <definedName name="_PRE120107" localSheetId="5">#REF!</definedName>
    <definedName name="_PRE120107">#REF!</definedName>
    <definedName name="_PRE120110" localSheetId="12">#REF!</definedName>
    <definedName name="_PRE120110" localSheetId="5">#REF!</definedName>
    <definedName name="_PRE120110">#REF!</definedName>
    <definedName name="_PRE120150" localSheetId="12">#REF!</definedName>
    <definedName name="_PRE120150" localSheetId="5">#REF!</definedName>
    <definedName name="_PRE120150">#REF!</definedName>
    <definedName name="_PRE130101" localSheetId="12">#REF!</definedName>
    <definedName name="_PRE130101" localSheetId="5">#REF!</definedName>
    <definedName name="_PRE130101">#REF!</definedName>
    <definedName name="_PRE130103" localSheetId="12">#REF!</definedName>
    <definedName name="_PRE130103" localSheetId="5">#REF!</definedName>
    <definedName name="_PRE130103">#REF!</definedName>
    <definedName name="_PRE130304" localSheetId="12">#REF!</definedName>
    <definedName name="_PRE130304" localSheetId="5">#REF!</definedName>
    <definedName name="_PRE130304">#REF!</definedName>
    <definedName name="_PRE130401" localSheetId="12">#REF!</definedName>
    <definedName name="_PRE130401" localSheetId="5">#REF!</definedName>
    <definedName name="_PRE130401">#REF!</definedName>
    <definedName name="_PRE140102" localSheetId="12">#REF!</definedName>
    <definedName name="_PRE140102" localSheetId="5">#REF!</definedName>
    <definedName name="_PRE140102">#REF!</definedName>
    <definedName name="_PRE140109" localSheetId="12">#REF!</definedName>
    <definedName name="_PRE140109" localSheetId="5">#REF!</definedName>
    <definedName name="_PRE140109">#REF!</definedName>
    <definedName name="_PRE140113" localSheetId="12">#REF!</definedName>
    <definedName name="_PRE140113" localSheetId="5">#REF!</definedName>
    <definedName name="_PRE140113">#REF!</definedName>
    <definedName name="_PRE140122" localSheetId="12">#REF!</definedName>
    <definedName name="_PRE140122" localSheetId="5">#REF!</definedName>
    <definedName name="_PRE140122">#REF!</definedName>
    <definedName name="_PRE140126" localSheetId="12">#REF!</definedName>
    <definedName name="_PRE140126" localSheetId="5">#REF!</definedName>
    <definedName name="_PRE140126">#REF!</definedName>
    <definedName name="_PRE140129" localSheetId="12">#REF!</definedName>
    <definedName name="_PRE140129" localSheetId="5">#REF!</definedName>
    <definedName name="_PRE140129">#REF!</definedName>
    <definedName name="_PRE140135" localSheetId="12">#REF!</definedName>
    <definedName name="_PRE140135" localSheetId="5">#REF!</definedName>
    <definedName name="_PRE140135">#REF!</definedName>
    <definedName name="_PRE140143" localSheetId="12">#REF!</definedName>
    <definedName name="_PRE140143" localSheetId="5">#REF!</definedName>
    <definedName name="_PRE140143">#REF!</definedName>
    <definedName name="_PRE140145" localSheetId="12">#REF!</definedName>
    <definedName name="_PRE140145" localSheetId="5">#REF!</definedName>
    <definedName name="_PRE140145">#REF!</definedName>
    <definedName name="_PRE150130" localSheetId="12">#REF!</definedName>
    <definedName name="_PRE150130" localSheetId="5">#REF!</definedName>
    <definedName name="_PRE150130">#REF!</definedName>
    <definedName name="_PRE170101" localSheetId="12">#REF!</definedName>
    <definedName name="_PRE170101" localSheetId="5">#REF!</definedName>
    <definedName name="_PRE170101">#REF!</definedName>
    <definedName name="_PRE170102" localSheetId="12">#REF!</definedName>
    <definedName name="_PRE170102" localSheetId="5">#REF!</definedName>
    <definedName name="_PRE170102">#REF!</definedName>
    <definedName name="_PRE170103" localSheetId="12">#REF!</definedName>
    <definedName name="_PRE170103" localSheetId="5">#REF!</definedName>
    <definedName name="_PRE170103">#REF!</definedName>
    <definedName name="_QUA010201" localSheetId="12">#REF!</definedName>
    <definedName name="_QUA010201" localSheetId="5">#REF!</definedName>
    <definedName name="_QUA010201">#REF!</definedName>
    <definedName name="_QUA010202" localSheetId="12">#REF!</definedName>
    <definedName name="_QUA010202" localSheetId="5">#REF!</definedName>
    <definedName name="_QUA010202">#REF!</definedName>
    <definedName name="_QUA010205" localSheetId="12">#REF!</definedName>
    <definedName name="_QUA010205" localSheetId="5">#REF!</definedName>
    <definedName name="_QUA010205">#REF!</definedName>
    <definedName name="_QUA010206" localSheetId="12">#REF!</definedName>
    <definedName name="_QUA010206" localSheetId="5">#REF!</definedName>
    <definedName name="_QUA010206">#REF!</definedName>
    <definedName name="_QUA010210" localSheetId="12">#REF!</definedName>
    <definedName name="_QUA010210" localSheetId="5">#REF!</definedName>
    <definedName name="_QUA010210">#REF!</definedName>
    <definedName name="_QUA010301" localSheetId="12">#REF!</definedName>
    <definedName name="_QUA010301" localSheetId="5">#REF!</definedName>
    <definedName name="_QUA010301">#REF!</definedName>
    <definedName name="_QUA010401" localSheetId="12">#REF!</definedName>
    <definedName name="_QUA010401" localSheetId="5">#REF!</definedName>
    <definedName name="_QUA010401">#REF!</definedName>
    <definedName name="_QUA010402" localSheetId="12">#REF!</definedName>
    <definedName name="_QUA010402" localSheetId="5">#REF!</definedName>
    <definedName name="_QUA010402">#REF!</definedName>
    <definedName name="_QUA010407" localSheetId="12">#REF!</definedName>
    <definedName name="_QUA010407" localSheetId="5">#REF!</definedName>
    <definedName name="_QUA010407">#REF!</definedName>
    <definedName name="_QUA010413" localSheetId="12">#REF!</definedName>
    <definedName name="_QUA010413" localSheetId="5">#REF!</definedName>
    <definedName name="_QUA010413">#REF!</definedName>
    <definedName name="_QUA010501" localSheetId="12">#REF!</definedName>
    <definedName name="_QUA010501" localSheetId="5">#REF!</definedName>
    <definedName name="_QUA010501">#REF!</definedName>
    <definedName name="_QUA010503" localSheetId="12">#REF!</definedName>
    <definedName name="_QUA010503" localSheetId="5">#REF!</definedName>
    <definedName name="_QUA010503">#REF!</definedName>
    <definedName name="_QUA010505" localSheetId="12">#REF!</definedName>
    <definedName name="_QUA010505" localSheetId="5">#REF!</definedName>
    <definedName name="_QUA010505">#REF!</definedName>
    <definedName name="_QUA010509" localSheetId="12">#REF!</definedName>
    <definedName name="_QUA010509" localSheetId="5">#REF!</definedName>
    <definedName name="_QUA010509">#REF!</definedName>
    <definedName name="_QUA010512" localSheetId="12">#REF!</definedName>
    <definedName name="_QUA010512" localSheetId="5">#REF!</definedName>
    <definedName name="_QUA010512">#REF!</definedName>
    <definedName name="_QUA010518" localSheetId="12">#REF!</definedName>
    <definedName name="_QUA010518" localSheetId="5">#REF!</definedName>
    <definedName name="_QUA010518">#REF!</definedName>
    <definedName name="_QUA010519" localSheetId="12">#REF!</definedName>
    <definedName name="_QUA010519" localSheetId="5">#REF!</definedName>
    <definedName name="_QUA010519">#REF!</definedName>
    <definedName name="_QUA010521" localSheetId="12">#REF!</definedName>
    <definedName name="_QUA010521" localSheetId="5">#REF!</definedName>
    <definedName name="_QUA010521">#REF!</definedName>
    <definedName name="_QUA010523" localSheetId="12">#REF!</definedName>
    <definedName name="_QUA010523" localSheetId="5">#REF!</definedName>
    <definedName name="_QUA010523">#REF!</definedName>
    <definedName name="_QUA010532" localSheetId="12">#REF!</definedName>
    <definedName name="_QUA010532" localSheetId="5">#REF!</definedName>
    <definedName name="_QUA010532">#REF!</definedName>
    <definedName name="_QUA010533" localSheetId="12">#REF!</definedName>
    <definedName name="_QUA010533" localSheetId="5">#REF!</definedName>
    <definedName name="_QUA010533">#REF!</definedName>
    <definedName name="_QUA010536" localSheetId="12">#REF!</definedName>
    <definedName name="_QUA010536" localSheetId="5">#REF!</definedName>
    <definedName name="_QUA010536">#REF!</definedName>
    <definedName name="_QUA010701" localSheetId="12">#REF!</definedName>
    <definedName name="_QUA010701" localSheetId="5">#REF!</definedName>
    <definedName name="_QUA010701">#REF!</definedName>
    <definedName name="_QUA010703" localSheetId="12">#REF!</definedName>
    <definedName name="_QUA010703" localSheetId="5">#REF!</definedName>
    <definedName name="_QUA010703">#REF!</definedName>
    <definedName name="_QUA010705" localSheetId="12">#REF!</definedName>
    <definedName name="_QUA010705" localSheetId="5">#REF!</definedName>
    <definedName name="_QUA010705">#REF!</definedName>
    <definedName name="_QUA010708" localSheetId="12">#REF!</definedName>
    <definedName name="_QUA010708" localSheetId="5">#REF!</definedName>
    <definedName name="_QUA010708">#REF!</definedName>
    <definedName name="_QUA010710" localSheetId="12">#REF!</definedName>
    <definedName name="_QUA010710" localSheetId="5">#REF!</definedName>
    <definedName name="_QUA010710">#REF!</definedName>
    <definedName name="_QUA010712" localSheetId="12">#REF!</definedName>
    <definedName name="_QUA010712" localSheetId="5">#REF!</definedName>
    <definedName name="_QUA010712">#REF!</definedName>
    <definedName name="_QUA010717" localSheetId="12">#REF!</definedName>
    <definedName name="_QUA010717" localSheetId="5">#REF!</definedName>
    <definedName name="_QUA010717">#REF!</definedName>
    <definedName name="_QUA010718" localSheetId="12">#REF!</definedName>
    <definedName name="_QUA010718" localSheetId="5">#REF!</definedName>
    <definedName name="_QUA010718">#REF!</definedName>
    <definedName name="_QUA020201" localSheetId="12">#REF!</definedName>
    <definedName name="_QUA020201" localSheetId="5">#REF!</definedName>
    <definedName name="_QUA020201">#REF!</definedName>
    <definedName name="_QUA020205" localSheetId="12">#REF!</definedName>
    <definedName name="_QUA020205" localSheetId="5">#REF!</definedName>
    <definedName name="_QUA020205">#REF!</definedName>
    <definedName name="_QUA020211" localSheetId="12">#REF!</definedName>
    <definedName name="_QUA020211" localSheetId="5">#REF!</definedName>
    <definedName name="_QUA020211">#REF!</definedName>
    <definedName name="_QUA020217" localSheetId="12">#REF!</definedName>
    <definedName name="_QUA020217" localSheetId="5">#REF!</definedName>
    <definedName name="_QUA020217">#REF!</definedName>
    <definedName name="_QUA030102" localSheetId="12">#REF!</definedName>
    <definedName name="_QUA030102" localSheetId="5">#REF!</definedName>
    <definedName name="_QUA030102">#REF!</definedName>
    <definedName name="_QUA030201" localSheetId="12">#REF!</definedName>
    <definedName name="_QUA030201" localSheetId="5">#REF!</definedName>
    <definedName name="_QUA030201">#REF!</definedName>
    <definedName name="_QUA030303" localSheetId="12">#REF!</definedName>
    <definedName name="_QUA030303" localSheetId="5">#REF!</definedName>
    <definedName name="_QUA030303">#REF!</definedName>
    <definedName name="_QUA030317" localSheetId="12">#REF!</definedName>
    <definedName name="_QUA030317" localSheetId="5">#REF!</definedName>
    <definedName name="_QUA030317">#REF!</definedName>
    <definedName name="_QUA040101" localSheetId="12">#REF!</definedName>
    <definedName name="_QUA040101" localSheetId="5">#REF!</definedName>
    <definedName name="_QUA040101">#REF!</definedName>
    <definedName name="_QUA040202" localSheetId="12">#REF!</definedName>
    <definedName name="_QUA040202" localSheetId="5">#REF!</definedName>
    <definedName name="_QUA040202">#REF!</definedName>
    <definedName name="_QUA050103" localSheetId="12">#REF!</definedName>
    <definedName name="_QUA050103" localSheetId="5">#REF!</definedName>
    <definedName name="_QUA050103">#REF!</definedName>
    <definedName name="_QUA050207" localSheetId="12">#REF!</definedName>
    <definedName name="_QUA050207" localSheetId="5">#REF!</definedName>
    <definedName name="_QUA050207">#REF!</definedName>
    <definedName name="_QUA060101" localSheetId="12">#REF!</definedName>
    <definedName name="_QUA060101" localSheetId="5">#REF!</definedName>
    <definedName name="_QUA060101">#REF!</definedName>
    <definedName name="_QUA080101" localSheetId="12">#REF!</definedName>
    <definedName name="_QUA080101" localSheetId="5">#REF!</definedName>
    <definedName name="_QUA080101">#REF!</definedName>
    <definedName name="_QUA080310" localSheetId="12">#REF!</definedName>
    <definedName name="_QUA080310" localSheetId="5">#REF!</definedName>
    <definedName name="_QUA080310">#REF!</definedName>
    <definedName name="_QUA090101" localSheetId="12">#REF!</definedName>
    <definedName name="_QUA090101" localSheetId="5">#REF!</definedName>
    <definedName name="_QUA090101">#REF!</definedName>
    <definedName name="_QUA100302" localSheetId="12">#REF!</definedName>
    <definedName name="_QUA100302" localSheetId="5">#REF!</definedName>
    <definedName name="_QUA100302">#REF!</definedName>
    <definedName name="_QUA110101" localSheetId="12">#REF!</definedName>
    <definedName name="_QUA110101" localSheetId="5">#REF!</definedName>
    <definedName name="_QUA110101">#REF!</definedName>
    <definedName name="_QUA110104" localSheetId="12">#REF!</definedName>
    <definedName name="_QUA110104" localSheetId="5">#REF!</definedName>
    <definedName name="_QUA110104">#REF!</definedName>
    <definedName name="_QUA110107" localSheetId="12">#REF!</definedName>
    <definedName name="_QUA110107" localSheetId="5">#REF!</definedName>
    <definedName name="_QUA110107">#REF!</definedName>
    <definedName name="_QUA120101" localSheetId="12">#REF!</definedName>
    <definedName name="_QUA120101" localSheetId="5">#REF!</definedName>
    <definedName name="_QUA120101">#REF!</definedName>
    <definedName name="_QUA120105" localSheetId="12">#REF!</definedName>
    <definedName name="_QUA120105" localSheetId="5">#REF!</definedName>
    <definedName name="_QUA120105">#REF!</definedName>
    <definedName name="_QUA120106" localSheetId="12">#REF!</definedName>
    <definedName name="_QUA120106" localSheetId="5">#REF!</definedName>
    <definedName name="_QUA120106">#REF!</definedName>
    <definedName name="_QUA120107" localSheetId="12">#REF!</definedName>
    <definedName name="_QUA120107" localSheetId="5">#REF!</definedName>
    <definedName name="_QUA120107">#REF!</definedName>
    <definedName name="_QUA120110" localSheetId="12">#REF!</definedName>
    <definedName name="_QUA120110" localSheetId="5">#REF!</definedName>
    <definedName name="_QUA120110">#REF!</definedName>
    <definedName name="_QUA120150" localSheetId="12">#REF!</definedName>
    <definedName name="_QUA120150" localSheetId="5">#REF!</definedName>
    <definedName name="_QUA120150">#REF!</definedName>
    <definedName name="_QUA130101" localSheetId="12">#REF!</definedName>
    <definedName name="_QUA130101" localSheetId="5">#REF!</definedName>
    <definedName name="_QUA130101">#REF!</definedName>
    <definedName name="_QUA130103" localSheetId="12">#REF!</definedName>
    <definedName name="_QUA130103" localSheetId="5">#REF!</definedName>
    <definedName name="_QUA130103">#REF!</definedName>
    <definedName name="_QUA130304" localSheetId="12">#REF!</definedName>
    <definedName name="_QUA130304" localSheetId="5">#REF!</definedName>
    <definedName name="_QUA130304">#REF!</definedName>
    <definedName name="_QUA130401" localSheetId="12">#REF!</definedName>
    <definedName name="_QUA130401" localSheetId="5">#REF!</definedName>
    <definedName name="_QUA130401">#REF!</definedName>
    <definedName name="_QUA140102" localSheetId="12">#REF!</definedName>
    <definedName name="_QUA140102" localSheetId="5">#REF!</definedName>
    <definedName name="_QUA140102">#REF!</definedName>
    <definedName name="_QUA140109" localSheetId="12">#REF!</definedName>
    <definedName name="_QUA140109" localSheetId="5">#REF!</definedName>
    <definedName name="_QUA140109">#REF!</definedName>
    <definedName name="_QUA140113" localSheetId="12">#REF!</definedName>
    <definedName name="_QUA140113" localSheetId="5">#REF!</definedName>
    <definedName name="_QUA140113">#REF!</definedName>
    <definedName name="_QUA140122" localSheetId="12">#REF!</definedName>
    <definedName name="_QUA140122" localSheetId="5">#REF!</definedName>
    <definedName name="_QUA140122">#REF!</definedName>
    <definedName name="_QUA140126" localSheetId="12">#REF!</definedName>
    <definedName name="_QUA140126" localSheetId="5">#REF!</definedName>
    <definedName name="_QUA140126">#REF!</definedName>
    <definedName name="_QUA140129" localSheetId="12">#REF!</definedName>
    <definedName name="_QUA140129" localSheetId="5">#REF!</definedName>
    <definedName name="_QUA140129">#REF!</definedName>
    <definedName name="_QUA140135" localSheetId="12">#REF!</definedName>
    <definedName name="_QUA140135" localSheetId="5">#REF!</definedName>
    <definedName name="_QUA140135">#REF!</definedName>
    <definedName name="_QUA140143" localSheetId="12">#REF!</definedName>
    <definedName name="_QUA140143" localSheetId="5">#REF!</definedName>
    <definedName name="_QUA140143">#REF!</definedName>
    <definedName name="_QUA140145" localSheetId="12">#REF!</definedName>
    <definedName name="_QUA140145" localSheetId="5">#REF!</definedName>
    <definedName name="_QUA140145">#REF!</definedName>
    <definedName name="_QUA150130" localSheetId="12">#REF!</definedName>
    <definedName name="_QUA150130" localSheetId="5">#REF!</definedName>
    <definedName name="_QUA150130">#REF!</definedName>
    <definedName name="_QUA170101" localSheetId="12">#REF!</definedName>
    <definedName name="_QUA170101" localSheetId="5">#REF!</definedName>
    <definedName name="_QUA170101">#REF!</definedName>
    <definedName name="_QUA170102" localSheetId="12">#REF!</definedName>
    <definedName name="_QUA170102" localSheetId="5">#REF!</definedName>
    <definedName name="_QUA170102">#REF!</definedName>
    <definedName name="_QUA170103" localSheetId="12">#REF!</definedName>
    <definedName name="_QUA170103" localSheetId="5">#REF!</definedName>
    <definedName name="_QUA170103">#REF!</definedName>
    <definedName name="_R" localSheetId="12">#REF!</definedName>
    <definedName name="_R" localSheetId="5">#REF!</definedName>
    <definedName name="_R" localSheetId="18">#REF!</definedName>
    <definedName name="_R">#REF!</definedName>
    <definedName name="_R_1" localSheetId="12">[1]Reforma!#REF!</definedName>
    <definedName name="_R_1" localSheetId="5">[1]Reforma!#REF!</definedName>
    <definedName name="_R_1">[1]Reforma!#REF!</definedName>
    <definedName name="_REA1.N10_" localSheetId="12">[1]Reforma!#REF!</definedName>
    <definedName name="_REA1.N10_" localSheetId="5">[1]Reforma!#REF!</definedName>
    <definedName name="_REA1.N10_">[1]Reforma!#REF!</definedName>
    <definedName name="_REC11100" localSheetId="12">#REF!</definedName>
    <definedName name="_REC11100" localSheetId="5">#REF!</definedName>
    <definedName name="_REC11100">#REF!</definedName>
    <definedName name="_REC11110" localSheetId="12">#REF!</definedName>
    <definedName name="_REC11110" localSheetId="5">#REF!</definedName>
    <definedName name="_REC11110">#REF!</definedName>
    <definedName name="_REC11115" localSheetId="12">#REF!</definedName>
    <definedName name="_REC11115" localSheetId="5">#REF!</definedName>
    <definedName name="_REC11115">#REF!</definedName>
    <definedName name="_REC11125" localSheetId="12">#REF!</definedName>
    <definedName name="_REC11125" localSheetId="5">#REF!</definedName>
    <definedName name="_REC11125">#REF!</definedName>
    <definedName name="_REC11130" localSheetId="12">#REF!</definedName>
    <definedName name="_REC11130" localSheetId="5">#REF!</definedName>
    <definedName name="_REC11130">#REF!</definedName>
    <definedName name="_REC11135" localSheetId="12">#REF!</definedName>
    <definedName name="_REC11135" localSheetId="5">#REF!</definedName>
    <definedName name="_REC11135">#REF!</definedName>
    <definedName name="_REC11145" localSheetId="12">#REF!</definedName>
    <definedName name="_REC11145" localSheetId="5">#REF!</definedName>
    <definedName name="_REC11145">#REF!</definedName>
    <definedName name="_REC11150" localSheetId="12">#REF!</definedName>
    <definedName name="_REC11150" localSheetId="5">#REF!</definedName>
    <definedName name="_REC11150">#REF!</definedName>
    <definedName name="_REC11165" localSheetId="12">#REF!</definedName>
    <definedName name="_REC11165" localSheetId="5">#REF!</definedName>
    <definedName name="_REC11165">#REF!</definedName>
    <definedName name="_REC11170" localSheetId="12">#REF!</definedName>
    <definedName name="_REC11170" localSheetId="5">#REF!</definedName>
    <definedName name="_REC11170">#REF!</definedName>
    <definedName name="_REC11180" localSheetId="12">#REF!</definedName>
    <definedName name="_REC11180" localSheetId="5">#REF!</definedName>
    <definedName name="_REC11180">#REF!</definedName>
    <definedName name="_REC11185" localSheetId="12">#REF!</definedName>
    <definedName name="_REC11185" localSheetId="5">#REF!</definedName>
    <definedName name="_REC11185">#REF!</definedName>
    <definedName name="_REC11220" localSheetId="12">#REF!</definedName>
    <definedName name="_REC11220" localSheetId="5">#REF!</definedName>
    <definedName name="_REC11220">#REF!</definedName>
    <definedName name="_REC12105" localSheetId="12">#REF!</definedName>
    <definedName name="_REC12105" localSheetId="5">#REF!</definedName>
    <definedName name="_REC12105">#REF!</definedName>
    <definedName name="_REC12555" localSheetId="12">#REF!</definedName>
    <definedName name="_REC12555" localSheetId="5">#REF!</definedName>
    <definedName name="_REC12555">#REF!</definedName>
    <definedName name="_REC12570" localSheetId="12">#REF!</definedName>
    <definedName name="_REC12570" localSheetId="5">#REF!</definedName>
    <definedName name="_REC12570">#REF!</definedName>
    <definedName name="_REC12575" localSheetId="12">#REF!</definedName>
    <definedName name="_REC12575" localSheetId="5">#REF!</definedName>
    <definedName name="_REC12575">#REF!</definedName>
    <definedName name="_REC12580" localSheetId="12">#REF!</definedName>
    <definedName name="_REC12580" localSheetId="5">#REF!</definedName>
    <definedName name="_REC12580">#REF!</definedName>
    <definedName name="_REC12600" localSheetId="12">#REF!</definedName>
    <definedName name="_REC12600" localSheetId="5">#REF!</definedName>
    <definedName name="_REC12600">#REF!</definedName>
    <definedName name="_REC12610" localSheetId="12">#REF!</definedName>
    <definedName name="_REC12610" localSheetId="5">#REF!</definedName>
    <definedName name="_REC12610">#REF!</definedName>
    <definedName name="_REC12630" localSheetId="12">#REF!</definedName>
    <definedName name="_REC12630" localSheetId="5">#REF!</definedName>
    <definedName name="_REC12630">#REF!</definedName>
    <definedName name="_REC12631" localSheetId="12">#REF!</definedName>
    <definedName name="_REC12631" localSheetId="5">#REF!</definedName>
    <definedName name="_REC12631">#REF!</definedName>
    <definedName name="_REC12640" localSheetId="12">#REF!</definedName>
    <definedName name="_REC12640" localSheetId="5">#REF!</definedName>
    <definedName name="_REC12640">#REF!</definedName>
    <definedName name="_REC12645" localSheetId="12">#REF!</definedName>
    <definedName name="_REC12645" localSheetId="5">#REF!</definedName>
    <definedName name="_REC12645">#REF!</definedName>
    <definedName name="_REC12665" localSheetId="12">#REF!</definedName>
    <definedName name="_REC12665" localSheetId="5">#REF!</definedName>
    <definedName name="_REC12665">#REF!</definedName>
    <definedName name="_REC12690" localSheetId="12">#REF!</definedName>
    <definedName name="_REC12690" localSheetId="5">#REF!</definedName>
    <definedName name="_REC12690">#REF!</definedName>
    <definedName name="_REC12700" localSheetId="12">#REF!</definedName>
    <definedName name="_REC12700" localSheetId="5">#REF!</definedName>
    <definedName name="_REC12700">#REF!</definedName>
    <definedName name="_REC12710" localSheetId="12">#REF!</definedName>
    <definedName name="_REC12710" localSheetId="5">#REF!</definedName>
    <definedName name="_REC12710">#REF!</definedName>
    <definedName name="_REC13111" localSheetId="12">#REF!</definedName>
    <definedName name="_REC13111" localSheetId="5">#REF!</definedName>
    <definedName name="_REC13111">#REF!</definedName>
    <definedName name="_REC13112" localSheetId="12">#REF!</definedName>
    <definedName name="_REC13112" localSheetId="5">#REF!</definedName>
    <definedName name="_REC13112">#REF!</definedName>
    <definedName name="_REC13121" localSheetId="12">#REF!</definedName>
    <definedName name="_REC13121" localSheetId="5">#REF!</definedName>
    <definedName name="_REC13121">#REF!</definedName>
    <definedName name="_REC13720" localSheetId="12">#REF!</definedName>
    <definedName name="_REC13720" localSheetId="5">#REF!</definedName>
    <definedName name="_REC13720">#REF!</definedName>
    <definedName name="_REC14100" localSheetId="12">#REF!</definedName>
    <definedName name="_REC14100" localSheetId="5">#REF!</definedName>
    <definedName name="_REC14100">#REF!</definedName>
    <definedName name="_REC14161" localSheetId="12">#REF!</definedName>
    <definedName name="_REC14161" localSheetId="5">#REF!</definedName>
    <definedName name="_REC14161">#REF!</definedName>
    <definedName name="_REC14195" localSheetId="12">#REF!</definedName>
    <definedName name="_REC14195" localSheetId="5">#REF!</definedName>
    <definedName name="_REC14195">#REF!</definedName>
    <definedName name="_REC14205" localSheetId="12">#REF!</definedName>
    <definedName name="_REC14205" localSheetId="5">#REF!</definedName>
    <definedName name="_REC14205">#REF!</definedName>
    <definedName name="_REC14260" localSheetId="12">#REF!</definedName>
    <definedName name="_REC14260" localSheetId="5">#REF!</definedName>
    <definedName name="_REC14260">#REF!</definedName>
    <definedName name="_REC14500" localSheetId="12">#REF!</definedName>
    <definedName name="_REC14500" localSheetId="5">#REF!</definedName>
    <definedName name="_REC14500">#REF!</definedName>
    <definedName name="_REC14515" localSheetId="12">#REF!</definedName>
    <definedName name="_REC14515" localSheetId="5">#REF!</definedName>
    <definedName name="_REC14515">#REF!</definedName>
    <definedName name="_REC14555" localSheetId="12">#REF!</definedName>
    <definedName name="_REC14555" localSheetId="5">#REF!</definedName>
    <definedName name="_REC14555">#REF!</definedName>
    <definedName name="_REC14565" localSheetId="12">#REF!</definedName>
    <definedName name="_REC14565" localSheetId="5">#REF!</definedName>
    <definedName name="_REC14565">#REF!</definedName>
    <definedName name="_REC15135" localSheetId="12">#REF!</definedName>
    <definedName name="_REC15135" localSheetId="5">#REF!</definedName>
    <definedName name="_REC15135">#REF!</definedName>
    <definedName name="_REC15140" localSheetId="12">#REF!</definedName>
    <definedName name="_REC15140" localSheetId="5">#REF!</definedName>
    <definedName name="_REC15140">#REF!</definedName>
    <definedName name="_REC15195" localSheetId="12">#REF!</definedName>
    <definedName name="_REC15195" localSheetId="5">#REF!</definedName>
    <definedName name="_REC15195">#REF!</definedName>
    <definedName name="_REC15225" localSheetId="12">#REF!</definedName>
    <definedName name="_REC15225" localSheetId="5">#REF!</definedName>
    <definedName name="_REC15225">#REF!</definedName>
    <definedName name="_REC15230" localSheetId="12">#REF!</definedName>
    <definedName name="_REC15230" localSheetId="5">#REF!</definedName>
    <definedName name="_REC15230">#REF!</definedName>
    <definedName name="_REC15515" localSheetId="12">#REF!</definedName>
    <definedName name="_REC15515" localSheetId="5">#REF!</definedName>
    <definedName name="_REC15515">#REF!</definedName>
    <definedName name="_REC15560" localSheetId="12">#REF!</definedName>
    <definedName name="_REC15560" localSheetId="5">#REF!</definedName>
    <definedName name="_REC15560">#REF!</definedName>
    <definedName name="_REC15565" localSheetId="12">#REF!</definedName>
    <definedName name="_REC15565" localSheetId="5">#REF!</definedName>
    <definedName name="_REC15565">#REF!</definedName>
    <definedName name="_REC15570" localSheetId="12">#REF!</definedName>
    <definedName name="_REC15570" localSheetId="5">#REF!</definedName>
    <definedName name="_REC15570">#REF!</definedName>
    <definedName name="_REC15575" localSheetId="12">#REF!</definedName>
    <definedName name="_REC15575" localSheetId="5">#REF!</definedName>
    <definedName name="_REC15575">#REF!</definedName>
    <definedName name="_REC15583" localSheetId="12">#REF!</definedName>
    <definedName name="_REC15583" localSheetId="5">#REF!</definedName>
    <definedName name="_REC15583">#REF!</definedName>
    <definedName name="_REC15590" localSheetId="12">#REF!</definedName>
    <definedName name="_REC15590" localSheetId="5">#REF!</definedName>
    <definedName name="_REC15590">#REF!</definedName>
    <definedName name="_REC15591" localSheetId="12">#REF!</definedName>
    <definedName name="_REC15591" localSheetId="5">#REF!</definedName>
    <definedName name="_REC15591">#REF!</definedName>
    <definedName name="_REC15610" localSheetId="12">#REF!</definedName>
    <definedName name="_REC15610" localSheetId="5">#REF!</definedName>
    <definedName name="_REC15610">#REF!</definedName>
    <definedName name="_REC15625" localSheetId="12">#REF!</definedName>
    <definedName name="_REC15625" localSheetId="5">#REF!</definedName>
    <definedName name="_REC15625">#REF!</definedName>
    <definedName name="_REC15635" localSheetId="12">#REF!</definedName>
    <definedName name="_REC15635" localSheetId="5">#REF!</definedName>
    <definedName name="_REC15635">#REF!</definedName>
    <definedName name="_REC15655" localSheetId="12">#REF!</definedName>
    <definedName name="_REC15655" localSheetId="5">#REF!</definedName>
    <definedName name="_REC15655">#REF!</definedName>
    <definedName name="_REC15665" localSheetId="12">#REF!</definedName>
    <definedName name="_REC15665" localSheetId="5">#REF!</definedName>
    <definedName name="_REC15665">#REF!</definedName>
    <definedName name="_REC16515" localSheetId="12">#REF!</definedName>
    <definedName name="_REC16515" localSheetId="5">#REF!</definedName>
    <definedName name="_REC16515">#REF!</definedName>
    <definedName name="_REC16535" localSheetId="12">#REF!</definedName>
    <definedName name="_REC16535" localSheetId="5">#REF!</definedName>
    <definedName name="_REC16535">#REF!</definedName>
    <definedName name="_REC17140" localSheetId="12">#REF!</definedName>
    <definedName name="_REC17140" localSheetId="5">#REF!</definedName>
    <definedName name="_REC17140">#REF!</definedName>
    <definedName name="_REC19500" localSheetId="12">#REF!</definedName>
    <definedName name="_REC19500" localSheetId="5">#REF!</definedName>
    <definedName name="_REC19500">#REF!</definedName>
    <definedName name="_REC19501" localSheetId="12">#REF!</definedName>
    <definedName name="_REC19501" localSheetId="5">#REF!</definedName>
    <definedName name="_REC19501">#REF!</definedName>
    <definedName name="_REC19502" localSheetId="12">#REF!</definedName>
    <definedName name="_REC19502" localSheetId="5">#REF!</definedName>
    <definedName name="_REC19502">#REF!</definedName>
    <definedName name="_REC19503" localSheetId="12">#REF!</definedName>
    <definedName name="_REC19503" localSheetId="5">#REF!</definedName>
    <definedName name="_REC19503">#REF!</definedName>
    <definedName name="_REC19504" localSheetId="12">#REF!</definedName>
    <definedName name="_REC19504" localSheetId="5">#REF!</definedName>
    <definedName name="_REC19504">#REF!</definedName>
    <definedName name="_REC19505" localSheetId="12">#REF!</definedName>
    <definedName name="_REC19505" localSheetId="5">#REF!</definedName>
    <definedName name="_REC19505">#REF!</definedName>
    <definedName name="_REC20100" localSheetId="12">#REF!</definedName>
    <definedName name="_REC20100" localSheetId="5">#REF!</definedName>
    <definedName name="_REC20100">#REF!</definedName>
    <definedName name="_REC20105" localSheetId="12">#REF!</definedName>
    <definedName name="_REC20105" localSheetId="5">#REF!</definedName>
    <definedName name="_REC20105">#REF!</definedName>
    <definedName name="_REC20110" localSheetId="12">#REF!</definedName>
    <definedName name="_REC20110" localSheetId="5">#REF!</definedName>
    <definedName name="_REC20110">#REF!</definedName>
    <definedName name="_REC20115" localSheetId="12">#REF!</definedName>
    <definedName name="_REC20115" localSheetId="5">#REF!</definedName>
    <definedName name="_REC20115">#REF!</definedName>
    <definedName name="_REC20130" localSheetId="12">#REF!</definedName>
    <definedName name="_REC20130" localSheetId="5">#REF!</definedName>
    <definedName name="_REC20130">#REF!</definedName>
    <definedName name="_REC20135" localSheetId="12">#REF!</definedName>
    <definedName name="_REC20135" localSheetId="5">#REF!</definedName>
    <definedName name="_REC20135">#REF!</definedName>
    <definedName name="_REC20140" localSheetId="12">#REF!</definedName>
    <definedName name="_REC20140" localSheetId="5">#REF!</definedName>
    <definedName name="_REC20140">#REF!</definedName>
    <definedName name="_REC20145" localSheetId="12">#REF!</definedName>
    <definedName name="_REC20145" localSheetId="5">#REF!</definedName>
    <definedName name="_REC20145">#REF!</definedName>
    <definedName name="_REC20150" localSheetId="12">#REF!</definedName>
    <definedName name="_REC20150" localSheetId="5">#REF!</definedName>
    <definedName name="_REC20150">#REF!</definedName>
    <definedName name="_REC20155" localSheetId="12">#REF!</definedName>
    <definedName name="_REC20155" localSheetId="5">#REF!</definedName>
    <definedName name="_REC20155">#REF!</definedName>
    <definedName name="_REC20175" localSheetId="12">#REF!</definedName>
    <definedName name="_REC20175" localSheetId="5">#REF!</definedName>
    <definedName name="_REC20175">#REF!</definedName>
    <definedName name="_REC20185" localSheetId="12">#REF!</definedName>
    <definedName name="_REC20185" localSheetId="5">#REF!</definedName>
    <definedName name="_REC20185">#REF!</definedName>
    <definedName name="_REC20190" localSheetId="12">#REF!</definedName>
    <definedName name="_REC20190" localSheetId="5">#REF!</definedName>
    <definedName name="_REC20190">#REF!</definedName>
    <definedName name="_REC20195" localSheetId="12">#REF!</definedName>
    <definedName name="_REC20195" localSheetId="5">#REF!</definedName>
    <definedName name="_REC20195">#REF!</definedName>
    <definedName name="_REC20210" localSheetId="12">#REF!</definedName>
    <definedName name="_REC20210" localSheetId="5">#REF!</definedName>
    <definedName name="_REC20210">#REF!</definedName>
    <definedName name="_Regression_Int">1</definedName>
    <definedName name="_RET1">[6]Regula!$J$36</definedName>
    <definedName name="_sob1" localSheetId="12">#REF!</definedName>
    <definedName name="_sob1" localSheetId="5">#REF!</definedName>
    <definedName name="_sob1">#REF!</definedName>
    <definedName name="_SOB2" localSheetId="12">#REF!</definedName>
    <definedName name="_SOB2" localSheetId="5">#REF!</definedName>
    <definedName name="_SOB2">#REF!</definedName>
    <definedName name="_Sort" localSheetId="12" hidden="1">#REF!</definedName>
    <definedName name="_Sort" hidden="1">#REF!</definedName>
    <definedName name="_sub1" localSheetId="12">#REF!</definedName>
    <definedName name="_sub1" localSheetId="5">#REF!</definedName>
    <definedName name="_sub1">#REF!</definedName>
    <definedName name="_sub12" localSheetId="12">#REF!</definedName>
    <definedName name="_sub12" localSheetId="5">#REF!</definedName>
    <definedName name="_sub12">#REF!</definedName>
    <definedName name="_sub2" localSheetId="12">#REF!</definedName>
    <definedName name="_sub2" localSheetId="5">#REF!</definedName>
    <definedName name="_sub2">#REF!</definedName>
    <definedName name="_sub3" localSheetId="12">#REF!</definedName>
    <definedName name="_sub3" localSheetId="5">#REF!</definedName>
    <definedName name="_sub3">#REF!</definedName>
    <definedName name="_sub4" localSheetId="12">#REF!</definedName>
    <definedName name="_sub4" localSheetId="5">#REF!</definedName>
    <definedName name="_sub4">#REF!</definedName>
    <definedName name="_SUB5" localSheetId="12">#REF!</definedName>
    <definedName name="_SUB5" localSheetId="5">#REF!</definedName>
    <definedName name="_SUB5">#REF!</definedName>
    <definedName name="_subb2" localSheetId="12">#REF!</definedName>
    <definedName name="_subb2" localSheetId="5">#REF!</definedName>
    <definedName name="_subb2">#REF!</definedName>
    <definedName name="_subb4" localSheetId="12">#REF!</definedName>
    <definedName name="_subb4" localSheetId="5">#REF!</definedName>
    <definedName name="_subb4">#REF!</definedName>
    <definedName name="_subb9" localSheetId="12">#REF!</definedName>
    <definedName name="_subb9" localSheetId="5">#REF!</definedName>
    <definedName name="_subb9">#REF!</definedName>
    <definedName name="_SUU" localSheetId="12">#REF!</definedName>
    <definedName name="_SUU" localSheetId="5">#REF!</definedName>
    <definedName name="_SUU">#REF!</definedName>
    <definedName name="_SUUU" localSheetId="12">#REF!</definedName>
    <definedName name="_SUUU" localSheetId="5">#REF!</definedName>
    <definedName name="_SUUU">#REF!</definedName>
    <definedName name="_svi2" localSheetId="12">#REF!</definedName>
    <definedName name="_svi2" localSheetId="5">#REF!</definedName>
    <definedName name="_svi2">#REF!</definedName>
    <definedName name="_tot1" localSheetId="12">#REF!</definedName>
    <definedName name="_tot1" localSheetId="5">#REF!</definedName>
    <definedName name="_tot1">#REF!</definedName>
    <definedName name="_tot2" localSheetId="12">#REF!</definedName>
    <definedName name="_tot2" localSheetId="5">#REF!</definedName>
    <definedName name="_tot2">#REF!</definedName>
    <definedName name="_tot3" localSheetId="12">#REF!</definedName>
    <definedName name="_tot3" localSheetId="5">#REF!</definedName>
    <definedName name="_tot3">#REF!</definedName>
    <definedName name="_tot4" localSheetId="12">#REF!</definedName>
    <definedName name="_tot4" localSheetId="5">#REF!</definedName>
    <definedName name="_tot4">#REF!</definedName>
    <definedName name="_tot5" localSheetId="12">#REF!</definedName>
    <definedName name="_tot5" localSheetId="5">#REF!</definedName>
    <definedName name="_tot5">#REF!</definedName>
    <definedName name="_tot6" localSheetId="12">#REF!</definedName>
    <definedName name="_tot6" localSheetId="5">#REF!</definedName>
    <definedName name="_tot6">#REF!</definedName>
    <definedName name="_tot7" localSheetId="12">#REF!</definedName>
    <definedName name="_tot7" localSheetId="5">#REF!</definedName>
    <definedName name="_tot7">#REF!</definedName>
    <definedName name="_tot8" localSheetId="12">#REF!</definedName>
    <definedName name="_tot8" localSheetId="5">#REF!</definedName>
    <definedName name="_tot8">#REF!</definedName>
    <definedName name="_TT102" localSheetId="12">'[7]Relatório-1ª med.'!#REF!</definedName>
    <definedName name="_TT102" localSheetId="5">'[7]Relatório-1ª med.'!#REF!</definedName>
    <definedName name="_TT102">'[7]Relatório-1ª med.'!#REF!</definedName>
    <definedName name="_TT107" localSheetId="12">'[7]Relatório-1ª med.'!#REF!</definedName>
    <definedName name="_TT107" localSheetId="5">'[7]Relatório-1ª med.'!#REF!</definedName>
    <definedName name="_TT107">'[7]Relatório-1ª med.'!#REF!</definedName>
    <definedName name="_TT121" localSheetId="12">'[7]Relatório-1ª med.'!#REF!</definedName>
    <definedName name="_TT121" localSheetId="5">'[7]Relatório-1ª med.'!#REF!</definedName>
    <definedName name="_TT121">'[7]Relatório-1ª med.'!#REF!</definedName>
    <definedName name="_TT123" localSheetId="12">'[7]Relatório-1ª med.'!#REF!</definedName>
    <definedName name="_TT123" localSheetId="5">'[7]Relatório-1ª med.'!#REF!</definedName>
    <definedName name="_TT123">'[7]Relatório-1ª med.'!#REF!</definedName>
    <definedName name="_TT19" localSheetId="12">'[7]Relatório-1ª med.'!#REF!</definedName>
    <definedName name="_TT19" localSheetId="5">'[7]Relatório-1ª med.'!#REF!</definedName>
    <definedName name="_TT19">'[7]Relatório-1ª med.'!#REF!</definedName>
    <definedName name="_TT20" localSheetId="12">'[7]Relatório-1ª med.'!#REF!</definedName>
    <definedName name="_TT20" localSheetId="5">'[7]Relatório-1ª med.'!#REF!</definedName>
    <definedName name="_TT20">'[7]Relatório-1ª med.'!#REF!</definedName>
    <definedName name="_TT21" localSheetId="12">'[7]Relatório-1ª med.'!#REF!</definedName>
    <definedName name="_TT21" localSheetId="5">'[7]Relatório-1ª med.'!#REF!</definedName>
    <definedName name="_TT21">'[7]Relatório-1ª med.'!#REF!</definedName>
    <definedName name="_TT22" localSheetId="12">'[7]Relatório-1ª med.'!#REF!</definedName>
    <definedName name="_TT22" localSheetId="5">'[7]Relatório-1ª med.'!#REF!</definedName>
    <definedName name="_TT22">'[7]Relatório-1ª med.'!#REF!</definedName>
    <definedName name="_TT26" localSheetId="12">'[7]Relatório-1ª med.'!#REF!</definedName>
    <definedName name="_TT26" localSheetId="5">'[7]Relatório-1ª med.'!#REF!</definedName>
    <definedName name="_TT26">'[7]Relatório-1ª med.'!#REF!</definedName>
    <definedName name="_TT27" localSheetId="12">'[7]Relatório-1ª med.'!#REF!</definedName>
    <definedName name="_TT27" localSheetId="5">'[7]Relatório-1ª med.'!#REF!</definedName>
    <definedName name="_TT27">'[7]Relatório-1ª med.'!#REF!</definedName>
    <definedName name="_TT28" localSheetId="12">'[7]Relatório-1ª med.'!#REF!</definedName>
    <definedName name="_TT28" localSheetId="5">'[7]Relatório-1ª med.'!#REF!</definedName>
    <definedName name="_TT28">'[7]Relatório-1ª med.'!#REF!</definedName>
    <definedName name="_TT30" localSheetId="12">'[7]Relatório-1ª med.'!#REF!</definedName>
    <definedName name="_TT30" localSheetId="5">'[7]Relatório-1ª med.'!#REF!</definedName>
    <definedName name="_TT30">'[7]Relatório-1ª med.'!#REF!</definedName>
    <definedName name="_TT31" localSheetId="12">'[7]Relatório-1ª med.'!#REF!</definedName>
    <definedName name="_TT31" localSheetId="5">'[7]Relatório-1ª med.'!#REF!</definedName>
    <definedName name="_TT31">'[7]Relatório-1ª med.'!#REF!</definedName>
    <definedName name="_TT32" localSheetId="12">'[7]Relatório-1ª med.'!#REF!</definedName>
    <definedName name="_TT32" localSheetId="5">'[7]Relatório-1ª med.'!#REF!</definedName>
    <definedName name="_TT32">'[7]Relatório-1ª med.'!#REF!</definedName>
    <definedName name="_TT33" localSheetId="12">'[7]Relatório-1ª med.'!#REF!</definedName>
    <definedName name="_TT33" localSheetId="5">'[7]Relatório-1ª med.'!#REF!</definedName>
    <definedName name="_TT33">'[7]Relatório-1ª med.'!#REF!</definedName>
    <definedName name="_TT34" localSheetId="12">'[7]Relatório-1ª med.'!#REF!</definedName>
    <definedName name="_TT34" localSheetId="5">'[7]Relatório-1ª med.'!#REF!</definedName>
    <definedName name="_TT34">'[7]Relatório-1ª med.'!#REF!</definedName>
    <definedName name="_TT36" localSheetId="12">'[7]Relatório-1ª med.'!#REF!</definedName>
    <definedName name="_TT36" localSheetId="5">'[7]Relatório-1ª med.'!#REF!</definedName>
    <definedName name="_TT36">'[7]Relatório-1ª med.'!#REF!</definedName>
    <definedName name="_TT37" localSheetId="12">'[7]Relatório-1ª med.'!#REF!</definedName>
    <definedName name="_TT37" localSheetId="5">'[7]Relatório-1ª med.'!#REF!</definedName>
    <definedName name="_TT37">'[7]Relatório-1ª med.'!#REF!</definedName>
    <definedName name="_TT38" localSheetId="12">'[7]Relatório-1ª med.'!#REF!</definedName>
    <definedName name="_TT38" localSheetId="5">'[7]Relatório-1ª med.'!#REF!</definedName>
    <definedName name="_TT38">'[7]Relatório-1ª med.'!#REF!</definedName>
    <definedName name="_TT39" localSheetId="12">'[7]Relatório-1ª med.'!#REF!</definedName>
    <definedName name="_TT39" localSheetId="5">'[7]Relatório-1ª med.'!#REF!</definedName>
    <definedName name="_TT39">'[7]Relatório-1ª med.'!#REF!</definedName>
    <definedName name="_TT40" localSheetId="12">'[7]Relatório-1ª med.'!#REF!</definedName>
    <definedName name="_TT40" localSheetId="5">'[7]Relatório-1ª med.'!#REF!</definedName>
    <definedName name="_TT40">'[7]Relatório-1ª med.'!#REF!</definedName>
    <definedName name="_TT5" localSheetId="12">'[7]Relatório-1ª med.'!#REF!</definedName>
    <definedName name="_TT5" localSheetId="5">'[7]Relatório-1ª med.'!#REF!</definedName>
    <definedName name="_TT5">'[7]Relatório-1ª med.'!#REF!</definedName>
    <definedName name="_TT52" localSheetId="12">'[7]Relatório-1ª med.'!#REF!</definedName>
    <definedName name="_TT52" localSheetId="5">'[7]Relatório-1ª med.'!#REF!</definedName>
    <definedName name="_TT52">'[7]Relatório-1ª med.'!#REF!</definedName>
    <definedName name="_TT53" localSheetId="12">'[7]Relatório-1ª med.'!#REF!</definedName>
    <definedName name="_TT53" localSheetId="5">'[7]Relatório-1ª med.'!#REF!</definedName>
    <definedName name="_TT53">'[7]Relatório-1ª med.'!#REF!</definedName>
    <definedName name="_TT54" localSheetId="12">'[7]Relatório-1ª med.'!#REF!</definedName>
    <definedName name="_TT54" localSheetId="5">'[7]Relatório-1ª med.'!#REF!</definedName>
    <definedName name="_TT54">'[7]Relatório-1ª med.'!#REF!</definedName>
    <definedName name="_TT55" localSheetId="12">'[7]Relatório-1ª med.'!#REF!</definedName>
    <definedName name="_TT55" localSheetId="5">'[7]Relatório-1ª med.'!#REF!</definedName>
    <definedName name="_TT55">'[7]Relatório-1ª med.'!#REF!</definedName>
    <definedName name="_TT6" localSheetId="12">'[7]Relatório-1ª med.'!#REF!</definedName>
    <definedName name="_TT6" localSheetId="5">'[7]Relatório-1ª med.'!#REF!</definedName>
    <definedName name="_TT6">'[7]Relatório-1ª med.'!#REF!</definedName>
    <definedName name="_TT60" localSheetId="12">'[7]Relatório-1ª med.'!#REF!</definedName>
    <definedName name="_TT60" localSheetId="5">'[7]Relatório-1ª med.'!#REF!</definedName>
    <definedName name="_TT60">'[7]Relatório-1ª med.'!#REF!</definedName>
    <definedName name="_TT61" localSheetId="12">'[7]Relatório-1ª med.'!#REF!</definedName>
    <definedName name="_TT61" localSheetId="5">'[7]Relatório-1ª med.'!#REF!</definedName>
    <definedName name="_TT61">'[7]Relatório-1ª med.'!#REF!</definedName>
    <definedName name="_TT69" localSheetId="12">'[7]Relatório-1ª med.'!#REF!</definedName>
    <definedName name="_TT69" localSheetId="5">'[7]Relatório-1ª med.'!#REF!</definedName>
    <definedName name="_TT69">'[7]Relatório-1ª med.'!#REF!</definedName>
    <definedName name="_TT7" localSheetId="12">'[7]Relatório-1ª med.'!#REF!</definedName>
    <definedName name="_TT7" localSheetId="5">'[7]Relatório-1ª med.'!#REF!</definedName>
    <definedName name="_TT7">'[7]Relatório-1ª med.'!#REF!</definedName>
    <definedName name="_TT70" localSheetId="12">'[7]Relatório-1ª med.'!#REF!</definedName>
    <definedName name="_TT70" localSheetId="5">'[7]Relatório-1ª med.'!#REF!</definedName>
    <definedName name="_TT70">'[7]Relatório-1ª med.'!#REF!</definedName>
    <definedName name="_TT71" localSheetId="12">'[7]Relatório-1ª med.'!#REF!</definedName>
    <definedName name="_TT71" localSheetId="5">'[7]Relatório-1ª med.'!#REF!</definedName>
    <definedName name="_TT71">'[7]Relatório-1ª med.'!#REF!</definedName>
    <definedName name="_TT74" localSheetId="12">'[7]Relatório-1ª med.'!#REF!</definedName>
    <definedName name="_TT74" localSheetId="5">'[7]Relatório-1ª med.'!#REF!</definedName>
    <definedName name="_TT74">'[7]Relatório-1ª med.'!#REF!</definedName>
    <definedName name="_TT75" localSheetId="12">'[7]Relatório-1ª med.'!#REF!</definedName>
    <definedName name="_TT75" localSheetId="5">'[7]Relatório-1ª med.'!#REF!</definedName>
    <definedName name="_TT75">'[7]Relatório-1ª med.'!#REF!</definedName>
    <definedName name="_TT76" localSheetId="12">'[7]Relatório-1ª med.'!#REF!</definedName>
    <definedName name="_TT76" localSheetId="5">'[7]Relatório-1ª med.'!#REF!</definedName>
    <definedName name="_TT76">'[7]Relatório-1ª med.'!#REF!</definedName>
    <definedName name="_TT77" localSheetId="12">'[7]Relatório-1ª med.'!#REF!</definedName>
    <definedName name="_TT77" localSheetId="5">'[7]Relatório-1ª med.'!#REF!</definedName>
    <definedName name="_TT77">'[7]Relatório-1ª med.'!#REF!</definedName>
    <definedName name="_TT78" localSheetId="12">'[7]Relatório-1ª med.'!#REF!</definedName>
    <definedName name="_TT78" localSheetId="5">'[7]Relatório-1ª med.'!#REF!</definedName>
    <definedName name="_TT78">'[7]Relatório-1ª med.'!#REF!</definedName>
    <definedName name="_TT79" localSheetId="12">'[7]Relatório-1ª med.'!#REF!</definedName>
    <definedName name="_TT79" localSheetId="5">'[7]Relatório-1ª med.'!#REF!</definedName>
    <definedName name="_TT79">'[7]Relatório-1ª med.'!#REF!</definedName>
    <definedName name="_TT94" localSheetId="12">'[7]Relatório-1ª med.'!#REF!</definedName>
    <definedName name="_TT94" localSheetId="5">'[7]Relatório-1ª med.'!#REF!</definedName>
    <definedName name="_TT94">'[7]Relatório-1ª med.'!#REF!</definedName>
    <definedName name="_TT95" localSheetId="12">'[7]Relatório-1ª med.'!#REF!</definedName>
    <definedName name="_TT95" localSheetId="5">'[7]Relatório-1ª med.'!#REF!</definedName>
    <definedName name="_TT95">'[7]Relatório-1ª med.'!#REF!</definedName>
    <definedName name="_TT97" localSheetId="12">'[7]Relatório-1ª med.'!#REF!</definedName>
    <definedName name="_TT97" localSheetId="5">'[7]Relatório-1ª med.'!#REF!</definedName>
    <definedName name="_TT97">'[7]Relatório-1ª med.'!#REF!</definedName>
    <definedName name="_UNI11100" localSheetId="12">#REF!</definedName>
    <definedName name="_UNI11100" localSheetId="5">#REF!</definedName>
    <definedName name="_UNI11100">#REF!</definedName>
    <definedName name="_UNI11110" localSheetId="12">#REF!</definedName>
    <definedName name="_UNI11110" localSheetId="5">#REF!</definedName>
    <definedName name="_UNI11110">#REF!</definedName>
    <definedName name="_UNI11115" localSheetId="12">#REF!</definedName>
    <definedName name="_UNI11115" localSheetId="5">#REF!</definedName>
    <definedName name="_UNI11115">#REF!</definedName>
    <definedName name="_UNI11125" localSheetId="12">#REF!</definedName>
    <definedName name="_UNI11125" localSheetId="5">#REF!</definedName>
    <definedName name="_UNI11125">#REF!</definedName>
    <definedName name="_UNI11130" localSheetId="12">#REF!</definedName>
    <definedName name="_UNI11130" localSheetId="5">#REF!</definedName>
    <definedName name="_UNI11130">#REF!</definedName>
    <definedName name="_UNI11135" localSheetId="12">#REF!</definedName>
    <definedName name="_UNI11135" localSheetId="5">#REF!</definedName>
    <definedName name="_UNI11135">#REF!</definedName>
    <definedName name="_UNI11145" localSheetId="12">#REF!</definedName>
    <definedName name="_UNI11145" localSheetId="5">#REF!</definedName>
    <definedName name="_UNI11145">#REF!</definedName>
    <definedName name="_UNI11150" localSheetId="12">#REF!</definedName>
    <definedName name="_UNI11150" localSheetId="5">#REF!</definedName>
    <definedName name="_UNI11150">#REF!</definedName>
    <definedName name="_UNI11165" localSheetId="12">#REF!</definedName>
    <definedName name="_UNI11165" localSheetId="5">#REF!</definedName>
    <definedName name="_UNI11165">#REF!</definedName>
    <definedName name="_UNI11170" localSheetId="12">#REF!</definedName>
    <definedName name="_UNI11170" localSheetId="5">#REF!</definedName>
    <definedName name="_UNI11170">#REF!</definedName>
    <definedName name="_UNI11180" localSheetId="12">#REF!</definedName>
    <definedName name="_UNI11180" localSheetId="5">#REF!</definedName>
    <definedName name="_UNI11180">#REF!</definedName>
    <definedName name="_UNI11185" localSheetId="12">#REF!</definedName>
    <definedName name="_UNI11185" localSheetId="5">#REF!</definedName>
    <definedName name="_UNI11185">#REF!</definedName>
    <definedName name="_UNI11220" localSheetId="12">#REF!</definedName>
    <definedName name="_UNI11220" localSheetId="5">#REF!</definedName>
    <definedName name="_UNI11220">#REF!</definedName>
    <definedName name="_UNI12105" localSheetId="12">#REF!</definedName>
    <definedName name="_UNI12105" localSheetId="5">#REF!</definedName>
    <definedName name="_UNI12105">#REF!</definedName>
    <definedName name="_UNI12555" localSheetId="12">#REF!</definedName>
    <definedName name="_UNI12555" localSheetId="5">#REF!</definedName>
    <definedName name="_UNI12555">#REF!</definedName>
    <definedName name="_UNI12570" localSheetId="12">#REF!</definedName>
    <definedName name="_UNI12570" localSheetId="5">#REF!</definedName>
    <definedName name="_UNI12570">#REF!</definedName>
    <definedName name="_UNI12575" localSheetId="12">#REF!</definedName>
    <definedName name="_UNI12575" localSheetId="5">#REF!</definedName>
    <definedName name="_UNI12575">#REF!</definedName>
    <definedName name="_UNI12580" localSheetId="12">#REF!</definedName>
    <definedName name="_UNI12580" localSheetId="5">#REF!</definedName>
    <definedName name="_UNI12580">#REF!</definedName>
    <definedName name="_UNI12600" localSheetId="12">#REF!</definedName>
    <definedName name="_UNI12600" localSheetId="5">#REF!</definedName>
    <definedName name="_UNI12600">#REF!</definedName>
    <definedName name="_UNI12610" localSheetId="12">#REF!</definedName>
    <definedName name="_UNI12610" localSheetId="5">#REF!</definedName>
    <definedName name="_UNI12610">#REF!</definedName>
    <definedName name="_UNI12630" localSheetId="12">#REF!</definedName>
    <definedName name="_UNI12630" localSheetId="5">#REF!</definedName>
    <definedName name="_UNI12630">#REF!</definedName>
    <definedName name="_UNI12631" localSheetId="12">#REF!</definedName>
    <definedName name="_UNI12631" localSheetId="5">#REF!</definedName>
    <definedName name="_UNI12631">#REF!</definedName>
    <definedName name="_UNI12640" localSheetId="12">#REF!</definedName>
    <definedName name="_UNI12640" localSheetId="5">#REF!</definedName>
    <definedName name="_UNI12640">#REF!</definedName>
    <definedName name="_UNI12645" localSheetId="12">#REF!</definedName>
    <definedName name="_UNI12645" localSheetId="5">#REF!</definedName>
    <definedName name="_UNI12645">#REF!</definedName>
    <definedName name="_UNI12665" localSheetId="12">#REF!</definedName>
    <definedName name="_UNI12665" localSheetId="5">#REF!</definedName>
    <definedName name="_UNI12665">#REF!</definedName>
    <definedName name="_UNI12690" localSheetId="12">#REF!</definedName>
    <definedName name="_UNI12690" localSheetId="5">#REF!</definedName>
    <definedName name="_UNI12690">#REF!</definedName>
    <definedName name="_UNI12700" localSheetId="12">#REF!</definedName>
    <definedName name="_UNI12700" localSheetId="5">#REF!</definedName>
    <definedName name="_UNI12700">#REF!</definedName>
    <definedName name="_UNI12710" localSheetId="12">#REF!</definedName>
    <definedName name="_UNI12710" localSheetId="5">#REF!</definedName>
    <definedName name="_UNI12710">#REF!</definedName>
    <definedName name="_UNI13111" localSheetId="12">#REF!</definedName>
    <definedName name="_UNI13111" localSheetId="5">#REF!</definedName>
    <definedName name="_UNI13111">#REF!</definedName>
    <definedName name="_UNI13112" localSheetId="12">#REF!</definedName>
    <definedName name="_UNI13112" localSheetId="5">#REF!</definedName>
    <definedName name="_UNI13112">#REF!</definedName>
    <definedName name="_UNI13121" localSheetId="12">#REF!</definedName>
    <definedName name="_UNI13121" localSheetId="5">#REF!</definedName>
    <definedName name="_UNI13121">#REF!</definedName>
    <definedName name="_UNI13720" localSheetId="12">#REF!</definedName>
    <definedName name="_UNI13720" localSheetId="5">#REF!</definedName>
    <definedName name="_UNI13720">#REF!</definedName>
    <definedName name="_UNI14100" localSheetId="12">#REF!</definedName>
    <definedName name="_UNI14100" localSheetId="5">#REF!</definedName>
    <definedName name="_UNI14100">#REF!</definedName>
    <definedName name="_UNI14161" localSheetId="12">#REF!</definedName>
    <definedName name="_UNI14161" localSheetId="5">#REF!</definedName>
    <definedName name="_UNI14161">#REF!</definedName>
    <definedName name="_UNI14195" localSheetId="12">#REF!</definedName>
    <definedName name="_UNI14195" localSheetId="5">#REF!</definedName>
    <definedName name="_UNI14195">#REF!</definedName>
    <definedName name="_UNI14205" localSheetId="12">#REF!</definedName>
    <definedName name="_UNI14205" localSheetId="5">#REF!</definedName>
    <definedName name="_UNI14205">#REF!</definedName>
    <definedName name="_UNI14260" localSheetId="12">#REF!</definedName>
    <definedName name="_UNI14260" localSheetId="5">#REF!</definedName>
    <definedName name="_UNI14260">#REF!</definedName>
    <definedName name="_UNI14500" localSheetId="12">#REF!</definedName>
    <definedName name="_UNI14500" localSheetId="5">#REF!</definedName>
    <definedName name="_UNI14500">#REF!</definedName>
    <definedName name="_UNI14515" localSheetId="12">#REF!</definedName>
    <definedName name="_UNI14515" localSheetId="5">#REF!</definedName>
    <definedName name="_UNI14515">#REF!</definedName>
    <definedName name="_UNI14555" localSheetId="12">#REF!</definedName>
    <definedName name="_UNI14555" localSheetId="5">#REF!</definedName>
    <definedName name="_UNI14555">#REF!</definedName>
    <definedName name="_UNI14565" localSheetId="12">#REF!</definedName>
    <definedName name="_UNI14565" localSheetId="5">#REF!</definedName>
    <definedName name="_UNI14565">#REF!</definedName>
    <definedName name="_UNI15135" localSheetId="12">#REF!</definedName>
    <definedName name="_UNI15135" localSheetId="5">#REF!</definedName>
    <definedName name="_UNI15135">#REF!</definedName>
    <definedName name="_UNI15140" localSheetId="12">#REF!</definedName>
    <definedName name="_UNI15140" localSheetId="5">#REF!</definedName>
    <definedName name="_UNI15140">#REF!</definedName>
    <definedName name="_UNI15195" localSheetId="12">#REF!</definedName>
    <definedName name="_UNI15195" localSheetId="5">#REF!</definedName>
    <definedName name="_UNI15195">#REF!</definedName>
    <definedName name="_UNI15225" localSheetId="12">#REF!</definedName>
    <definedName name="_UNI15225" localSheetId="5">#REF!</definedName>
    <definedName name="_UNI15225">#REF!</definedName>
    <definedName name="_UNI15230" localSheetId="12">#REF!</definedName>
    <definedName name="_UNI15230" localSheetId="5">#REF!</definedName>
    <definedName name="_UNI15230">#REF!</definedName>
    <definedName name="_UNI15515" localSheetId="12">#REF!</definedName>
    <definedName name="_UNI15515" localSheetId="5">#REF!</definedName>
    <definedName name="_UNI15515">#REF!</definedName>
    <definedName name="_UNI15560" localSheetId="12">#REF!</definedName>
    <definedName name="_UNI15560" localSheetId="5">#REF!</definedName>
    <definedName name="_UNI15560">#REF!</definedName>
    <definedName name="_UNI15565" localSheetId="12">#REF!</definedName>
    <definedName name="_UNI15565" localSheetId="5">#REF!</definedName>
    <definedName name="_UNI15565">#REF!</definedName>
    <definedName name="_UNI15570" localSheetId="12">#REF!</definedName>
    <definedName name="_UNI15570" localSheetId="5">#REF!</definedName>
    <definedName name="_UNI15570">#REF!</definedName>
    <definedName name="_UNI15575" localSheetId="12">#REF!</definedName>
    <definedName name="_UNI15575" localSheetId="5">#REF!</definedName>
    <definedName name="_UNI15575">#REF!</definedName>
    <definedName name="_UNI15583" localSheetId="12">#REF!</definedName>
    <definedName name="_UNI15583" localSheetId="5">#REF!</definedName>
    <definedName name="_UNI15583">#REF!</definedName>
    <definedName name="_UNI15590" localSheetId="12">#REF!</definedName>
    <definedName name="_UNI15590" localSheetId="5">#REF!</definedName>
    <definedName name="_UNI15590">#REF!</definedName>
    <definedName name="_UNI15591" localSheetId="12">#REF!</definedName>
    <definedName name="_UNI15591" localSheetId="5">#REF!</definedName>
    <definedName name="_UNI15591">#REF!</definedName>
    <definedName name="_UNI15610" localSheetId="12">#REF!</definedName>
    <definedName name="_UNI15610" localSheetId="5">#REF!</definedName>
    <definedName name="_UNI15610">#REF!</definedName>
    <definedName name="_UNI15625" localSheetId="12">#REF!</definedName>
    <definedName name="_UNI15625" localSheetId="5">#REF!</definedName>
    <definedName name="_UNI15625">#REF!</definedName>
    <definedName name="_UNI15635" localSheetId="12">#REF!</definedName>
    <definedName name="_UNI15635" localSheetId="5">#REF!</definedName>
    <definedName name="_UNI15635">#REF!</definedName>
    <definedName name="_UNI15655" localSheetId="12">#REF!</definedName>
    <definedName name="_UNI15655" localSheetId="5">#REF!</definedName>
    <definedName name="_UNI15655">#REF!</definedName>
    <definedName name="_UNI15665" localSheetId="12">#REF!</definedName>
    <definedName name="_UNI15665" localSheetId="5">#REF!</definedName>
    <definedName name="_UNI15665">#REF!</definedName>
    <definedName name="_UNI16515" localSheetId="12">#REF!</definedName>
    <definedName name="_UNI16515" localSheetId="5">#REF!</definedName>
    <definedName name="_UNI16515">#REF!</definedName>
    <definedName name="_UNI16535" localSheetId="12">#REF!</definedName>
    <definedName name="_UNI16535" localSheetId="5">#REF!</definedName>
    <definedName name="_UNI16535">#REF!</definedName>
    <definedName name="_UNI17140" localSheetId="12">#REF!</definedName>
    <definedName name="_UNI17140" localSheetId="5">#REF!</definedName>
    <definedName name="_UNI17140">#REF!</definedName>
    <definedName name="_UNI19500" localSheetId="12">#REF!</definedName>
    <definedName name="_UNI19500" localSheetId="5">#REF!</definedName>
    <definedName name="_UNI19500">#REF!</definedName>
    <definedName name="_UNI19501" localSheetId="12">#REF!</definedName>
    <definedName name="_UNI19501" localSheetId="5">#REF!</definedName>
    <definedName name="_UNI19501">#REF!</definedName>
    <definedName name="_UNI19502" localSheetId="12">#REF!</definedName>
    <definedName name="_UNI19502" localSheetId="5">#REF!</definedName>
    <definedName name="_UNI19502">#REF!</definedName>
    <definedName name="_UNI19503" localSheetId="12">#REF!</definedName>
    <definedName name="_UNI19503" localSheetId="5">#REF!</definedName>
    <definedName name="_UNI19503">#REF!</definedName>
    <definedName name="_UNI19504" localSheetId="12">#REF!</definedName>
    <definedName name="_UNI19504" localSheetId="5">#REF!</definedName>
    <definedName name="_UNI19504">#REF!</definedName>
    <definedName name="_UNI19505" localSheetId="12">#REF!</definedName>
    <definedName name="_UNI19505" localSheetId="5">#REF!</definedName>
    <definedName name="_UNI19505">#REF!</definedName>
    <definedName name="_UNI20100" localSheetId="12">#REF!</definedName>
    <definedName name="_UNI20100" localSheetId="5">#REF!</definedName>
    <definedName name="_UNI20100">#REF!</definedName>
    <definedName name="_UNI20105" localSheetId="12">#REF!</definedName>
    <definedName name="_UNI20105" localSheetId="5">#REF!</definedName>
    <definedName name="_UNI20105">#REF!</definedName>
    <definedName name="_UNI20110" localSheetId="12">#REF!</definedName>
    <definedName name="_UNI20110" localSheetId="5">#REF!</definedName>
    <definedName name="_UNI20110">#REF!</definedName>
    <definedName name="_UNI20115" localSheetId="12">#REF!</definedName>
    <definedName name="_UNI20115" localSheetId="5">#REF!</definedName>
    <definedName name="_UNI20115">#REF!</definedName>
    <definedName name="_UNI20130" localSheetId="12">#REF!</definedName>
    <definedName name="_UNI20130" localSheetId="5">#REF!</definedName>
    <definedName name="_UNI20130">#REF!</definedName>
    <definedName name="_UNI20135" localSheetId="12">#REF!</definedName>
    <definedName name="_UNI20135" localSheetId="5">#REF!</definedName>
    <definedName name="_UNI20135">#REF!</definedName>
    <definedName name="_UNI20140" localSheetId="12">#REF!</definedName>
    <definedName name="_UNI20140" localSheetId="5">#REF!</definedName>
    <definedName name="_UNI20140">#REF!</definedName>
    <definedName name="_UNI20145" localSheetId="12">#REF!</definedName>
    <definedName name="_UNI20145" localSheetId="5">#REF!</definedName>
    <definedName name="_UNI20145">#REF!</definedName>
    <definedName name="_UNI20150" localSheetId="12">#REF!</definedName>
    <definedName name="_UNI20150" localSheetId="5">#REF!</definedName>
    <definedName name="_UNI20150">#REF!</definedName>
    <definedName name="_UNI20155" localSheetId="12">#REF!</definedName>
    <definedName name="_UNI20155" localSheetId="5">#REF!</definedName>
    <definedName name="_UNI20155">#REF!</definedName>
    <definedName name="_UNI20175" localSheetId="12">#REF!</definedName>
    <definedName name="_UNI20175" localSheetId="5">#REF!</definedName>
    <definedName name="_UNI20175">#REF!</definedName>
    <definedName name="_UNI20185" localSheetId="12">#REF!</definedName>
    <definedName name="_UNI20185" localSheetId="5">#REF!</definedName>
    <definedName name="_UNI20185">#REF!</definedName>
    <definedName name="_UNI20190" localSheetId="12">#REF!</definedName>
    <definedName name="_UNI20190" localSheetId="5">#REF!</definedName>
    <definedName name="_UNI20190">#REF!</definedName>
    <definedName name="_UNI20195" localSheetId="12">#REF!</definedName>
    <definedName name="_UNI20195" localSheetId="5">#REF!</definedName>
    <definedName name="_UNI20195">#REF!</definedName>
    <definedName name="_UNI20210" localSheetId="12">#REF!</definedName>
    <definedName name="_UNI20210" localSheetId="5">#REF!</definedName>
    <definedName name="_UNI20210">#REF!</definedName>
    <definedName name="_VAL11100" localSheetId="12">#REF!</definedName>
    <definedName name="_VAL11100" localSheetId="5">#REF!</definedName>
    <definedName name="_VAL11100">#REF!</definedName>
    <definedName name="_VAL11110" localSheetId="12">#REF!</definedName>
    <definedName name="_VAL11110" localSheetId="5">#REF!</definedName>
    <definedName name="_VAL11110">#REF!</definedName>
    <definedName name="_VAL11115" localSheetId="12">#REF!</definedName>
    <definedName name="_VAL11115" localSheetId="5">#REF!</definedName>
    <definedName name="_VAL11115">#REF!</definedName>
    <definedName name="_VAL11125" localSheetId="12">#REF!</definedName>
    <definedName name="_VAL11125" localSheetId="5">#REF!</definedName>
    <definedName name="_VAL11125">#REF!</definedName>
    <definedName name="_VAL11130" localSheetId="12">#REF!</definedName>
    <definedName name="_VAL11130" localSheetId="5">#REF!</definedName>
    <definedName name="_VAL11130">#REF!</definedName>
    <definedName name="_VAL11135" localSheetId="12">#REF!</definedName>
    <definedName name="_VAL11135" localSheetId="5">#REF!</definedName>
    <definedName name="_VAL11135">#REF!</definedName>
    <definedName name="_VAL11145" localSheetId="12">#REF!</definedName>
    <definedName name="_VAL11145" localSheetId="5">#REF!</definedName>
    <definedName name="_VAL11145">#REF!</definedName>
    <definedName name="_VAL11150" localSheetId="12">#REF!</definedName>
    <definedName name="_VAL11150" localSheetId="5">#REF!</definedName>
    <definedName name="_VAL11150">#REF!</definedName>
    <definedName name="_VAL11165" localSheetId="12">#REF!</definedName>
    <definedName name="_VAL11165" localSheetId="5">#REF!</definedName>
    <definedName name="_VAL11165">#REF!</definedName>
    <definedName name="_VAL11170" localSheetId="12">#REF!</definedName>
    <definedName name="_VAL11170" localSheetId="5">#REF!</definedName>
    <definedName name="_VAL11170">#REF!</definedName>
    <definedName name="_VAL11180" localSheetId="12">#REF!</definedName>
    <definedName name="_VAL11180" localSheetId="5">#REF!</definedName>
    <definedName name="_VAL11180">#REF!</definedName>
    <definedName name="_VAL11185" localSheetId="12">#REF!</definedName>
    <definedName name="_VAL11185" localSheetId="5">#REF!</definedName>
    <definedName name="_VAL11185">#REF!</definedName>
    <definedName name="_VAL11220" localSheetId="12">#REF!</definedName>
    <definedName name="_VAL11220" localSheetId="5">#REF!</definedName>
    <definedName name="_VAL11220">#REF!</definedName>
    <definedName name="_VAL12105" localSheetId="12">#REF!</definedName>
    <definedName name="_VAL12105" localSheetId="5">#REF!</definedName>
    <definedName name="_VAL12105">#REF!</definedName>
    <definedName name="_VAL12555" localSheetId="12">#REF!</definedName>
    <definedName name="_VAL12555" localSheetId="5">#REF!</definedName>
    <definedName name="_VAL12555">#REF!</definedName>
    <definedName name="_VAL12570" localSheetId="12">#REF!</definedName>
    <definedName name="_VAL12570" localSheetId="5">#REF!</definedName>
    <definedName name="_VAL12570">#REF!</definedName>
    <definedName name="_VAL12575" localSheetId="12">#REF!</definedName>
    <definedName name="_VAL12575" localSheetId="5">#REF!</definedName>
    <definedName name="_VAL12575">#REF!</definedName>
    <definedName name="_VAL12580" localSheetId="12">#REF!</definedName>
    <definedName name="_VAL12580" localSheetId="5">#REF!</definedName>
    <definedName name="_VAL12580">#REF!</definedName>
    <definedName name="_VAL12600" localSheetId="12">#REF!</definedName>
    <definedName name="_VAL12600" localSheetId="5">#REF!</definedName>
    <definedName name="_VAL12600">#REF!</definedName>
    <definedName name="_VAL12610" localSheetId="12">#REF!</definedName>
    <definedName name="_VAL12610" localSheetId="5">#REF!</definedName>
    <definedName name="_VAL12610">#REF!</definedName>
    <definedName name="_VAL12630" localSheetId="12">#REF!</definedName>
    <definedName name="_VAL12630" localSheetId="5">#REF!</definedName>
    <definedName name="_VAL12630">#REF!</definedName>
    <definedName name="_VAL12631" localSheetId="12">#REF!</definedName>
    <definedName name="_VAL12631" localSheetId="5">#REF!</definedName>
    <definedName name="_VAL12631">#REF!</definedName>
    <definedName name="_VAL12640" localSheetId="12">#REF!</definedName>
    <definedName name="_VAL12640" localSheetId="5">#REF!</definedName>
    <definedName name="_VAL12640">#REF!</definedName>
    <definedName name="_VAL12645" localSheetId="12">#REF!</definedName>
    <definedName name="_VAL12645" localSheetId="5">#REF!</definedName>
    <definedName name="_VAL12645">#REF!</definedName>
    <definedName name="_VAL12665" localSheetId="12">#REF!</definedName>
    <definedName name="_VAL12665" localSheetId="5">#REF!</definedName>
    <definedName name="_VAL12665">#REF!</definedName>
    <definedName name="_VAL12690" localSheetId="12">#REF!</definedName>
    <definedName name="_VAL12690" localSheetId="5">#REF!</definedName>
    <definedName name="_VAL12690">#REF!</definedName>
    <definedName name="_VAL12700" localSheetId="12">#REF!</definedName>
    <definedName name="_VAL12700" localSheetId="5">#REF!</definedName>
    <definedName name="_VAL12700">#REF!</definedName>
    <definedName name="_VAL12710" localSheetId="12">#REF!</definedName>
    <definedName name="_VAL12710" localSheetId="5">#REF!</definedName>
    <definedName name="_VAL12710">#REF!</definedName>
    <definedName name="_VAL13111" localSheetId="12">#REF!</definedName>
    <definedName name="_VAL13111" localSheetId="5">#REF!</definedName>
    <definedName name="_VAL13111">#REF!</definedName>
    <definedName name="_VAL13112" localSheetId="12">#REF!</definedName>
    <definedName name="_VAL13112" localSheetId="5">#REF!</definedName>
    <definedName name="_VAL13112">#REF!</definedName>
    <definedName name="_VAL13121" localSheetId="12">#REF!</definedName>
    <definedName name="_VAL13121" localSheetId="5">#REF!</definedName>
    <definedName name="_VAL13121">#REF!</definedName>
    <definedName name="_VAL13720" localSheetId="12">#REF!</definedName>
    <definedName name="_VAL13720" localSheetId="5">#REF!</definedName>
    <definedName name="_VAL13720">#REF!</definedName>
    <definedName name="_VAL14100" localSheetId="12">#REF!</definedName>
    <definedName name="_VAL14100" localSheetId="5">#REF!</definedName>
    <definedName name="_VAL14100">#REF!</definedName>
    <definedName name="_VAL14161" localSheetId="12">#REF!</definedName>
    <definedName name="_VAL14161" localSheetId="5">#REF!</definedName>
    <definedName name="_VAL14161">#REF!</definedName>
    <definedName name="_VAL14195" localSheetId="12">#REF!</definedName>
    <definedName name="_VAL14195" localSheetId="5">#REF!</definedName>
    <definedName name="_VAL14195">#REF!</definedName>
    <definedName name="_VAL14205" localSheetId="12">#REF!</definedName>
    <definedName name="_VAL14205" localSheetId="5">#REF!</definedName>
    <definedName name="_VAL14205">#REF!</definedName>
    <definedName name="_VAL14260" localSheetId="12">#REF!</definedName>
    <definedName name="_VAL14260" localSheetId="5">#REF!</definedName>
    <definedName name="_VAL14260">#REF!</definedName>
    <definedName name="_VAL14500" localSheetId="12">#REF!</definedName>
    <definedName name="_VAL14500" localSheetId="5">#REF!</definedName>
    <definedName name="_VAL14500">#REF!</definedName>
    <definedName name="_VAL14515" localSheetId="12">#REF!</definedName>
    <definedName name="_VAL14515" localSheetId="5">#REF!</definedName>
    <definedName name="_VAL14515">#REF!</definedName>
    <definedName name="_VAL14555" localSheetId="12">#REF!</definedName>
    <definedName name="_VAL14555" localSheetId="5">#REF!</definedName>
    <definedName name="_VAL14555">#REF!</definedName>
    <definedName name="_VAL14565" localSheetId="12">#REF!</definedName>
    <definedName name="_VAL14565" localSheetId="5">#REF!</definedName>
    <definedName name="_VAL14565">#REF!</definedName>
    <definedName name="_VAL15135" localSheetId="12">#REF!</definedName>
    <definedName name="_VAL15135" localSheetId="5">#REF!</definedName>
    <definedName name="_VAL15135">#REF!</definedName>
    <definedName name="_VAL15140" localSheetId="12">#REF!</definedName>
    <definedName name="_VAL15140" localSheetId="5">#REF!</definedName>
    <definedName name="_VAL15140">#REF!</definedName>
    <definedName name="_VAL15195" localSheetId="12">#REF!</definedName>
    <definedName name="_VAL15195" localSheetId="5">#REF!</definedName>
    <definedName name="_VAL15195">#REF!</definedName>
    <definedName name="_VAL15225" localSheetId="12">#REF!</definedName>
    <definedName name="_VAL15225" localSheetId="5">#REF!</definedName>
    <definedName name="_VAL15225">#REF!</definedName>
    <definedName name="_VAL15230" localSheetId="12">#REF!</definedName>
    <definedName name="_VAL15230" localSheetId="5">#REF!</definedName>
    <definedName name="_VAL15230">#REF!</definedName>
    <definedName name="_VAL15515" localSheetId="12">#REF!</definedName>
    <definedName name="_VAL15515" localSheetId="5">#REF!</definedName>
    <definedName name="_VAL15515">#REF!</definedName>
    <definedName name="_VAL15560" localSheetId="12">#REF!</definedName>
    <definedName name="_VAL15560" localSheetId="5">#REF!</definedName>
    <definedName name="_VAL15560">#REF!</definedName>
    <definedName name="_VAL15565" localSheetId="12">#REF!</definedName>
    <definedName name="_VAL15565" localSheetId="5">#REF!</definedName>
    <definedName name="_VAL15565">#REF!</definedName>
    <definedName name="_VAL15570" localSheetId="12">#REF!</definedName>
    <definedName name="_VAL15570" localSheetId="5">#REF!</definedName>
    <definedName name="_VAL15570">#REF!</definedName>
    <definedName name="_VAL15575" localSheetId="12">#REF!</definedName>
    <definedName name="_VAL15575" localSheetId="5">#REF!</definedName>
    <definedName name="_VAL15575">#REF!</definedName>
    <definedName name="_VAL15583" localSheetId="12">#REF!</definedName>
    <definedName name="_VAL15583" localSheetId="5">#REF!</definedName>
    <definedName name="_VAL15583">#REF!</definedName>
    <definedName name="_VAL15590" localSheetId="12">#REF!</definedName>
    <definedName name="_VAL15590" localSheetId="5">#REF!</definedName>
    <definedName name="_VAL15590">#REF!</definedName>
    <definedName name="_VAL15591" localSheetId="12">#REF!</definedName>
    <definedName name="_VAL15591" localSheetId="5">#REF!</definedName>
    <definedName name="_VAL15591">#REF!</definedName>
    <definedName name="_VAL15610" localSheetId="12">#REF!</definedName>
    <definedName name="_VAL15610" localSheetId="5">#REF!</definedName>
    <definedName name="_VAL15610">#REF!</definedName>
    <definedName name="_VAL15625" localSheetId="12">#REF!</definedName>
    <definedName name="_VAL15625" localSheetId="5">#REF!</definedName>
    <definedName name="_VAL15625">#REF!</definedName>
    <definedName name="_VAL15635" localSheetId="12">#REF!</definedName>
    <definedName name="_VAL15635" localSheetId="5">#REF!</definedName>
    <definedName name="_VAL15635">#REF!</definedName>
    <definedName name="_VAL15655" localSheetId="12">#REF!</definedName>
    <definedName name="_VAL15655" localSheetId="5">#REF!</definedName>
    <definedName name="_VAL15655">#REF!</definedName>
    <definedName name="_VAL15665" localSheetId="12">#REF!</definedName>
    <definedName name="_VAL15665" localSheetId="5">#REF!</definedName>
    <definedName name="_VAL15665">#REF!</definedName>
    <definedName name="_VAL16515" localSheetId="12">#REF!</definedName>
    <definedName name="_VAL16515" localSheetId="5">#REF!</definedName>
    <definedName name="_VAL16515">#REF!</definedName>
    <definedName name="_VAL16535" localSheetId="12">#REF!</definedName>
    <definedName name="_VAL16535" localSheetId="5">#REF!</definedName>
    <definedName name="_VAL16535">#REF!</definedName>
    <definedName name="_VAL17140" localSheetId="12">#REF!</definedName>
    <definedName name="_VAL17140" localSheetId="5">#REF!</definedName>
    <definedName name="_VAL17140">#REF!</definedName>
    <definedName name="_VAL19500" localSheetId="12">#REF!</definedName>
    <definedName name="_VAL19500" localSheetId="5">#REF!</definedName>
    <definedName name="_VAL19500">#REF!</definedName>
    <definedName name="_VAL19501" localSheetId="12">#REF!</definedName>
    <definedName name="_VAL19501" localSheetId="5">#REF!</definedName>
    <definedName name="_VAL19501">#REF!</definedName>
    <definedName name="_VAL19502" localSheetId="12">#REF!</definedName>
    <definedName name="_VAL19502" localSheetId="5">#REF!</definedName>
    <definedName name="_VAL19502">#REF!</definedName>
    <definedName name="_VAL19503" localSheetId="12">#REF!</definedName>
    <definedName name="_VAL19503" localSheetId="5">#REF!</definedName>
    <definedName name="_VAL19503">#REF!</definedName>
    <definedName name="_VAL19504" localSheetId="12">#REF!</definedName>
    <definedName name="_VAL19504" localSheetId="5">#REF!</definedName>
    <definedName name="_VAL19504">#REF!</definedName>
    <definedName name="_VAL19505" localSheetId="12">#REF!</definedName>
    <definedName name="_VAL19505" localSheetId="5">#REF!</definedName>
    <definedName name="_VAL19505">#REF!</definedName>
    <definedName name="_VAL20100" localSheetId="12">#REF!</definedName>
    <definedName name="_VAL20100" localSheetId="5">#REF!</definedName>
    <definedName name="_VAL20100">#REF!</definedName>
    <definedName name="_VAL20105" localSheetId="12">#REF!</definedName>
    <definedName name="_VAL20105" localSheetId="5">#REF!</definedName>
    <definedName name="_VAL20105">#REF!</definedName>
    <definedName name="_VAL20110" localSheetId="12">#REF!</definedName>
    <definedName name="_VAL20110" localSheetId="5">#REF!</definedName>
    <definedName name="_VAL20110">#REF!</definedName>
    <definedName name="_VAL20115" localSheetId="12">#REF!</definedName>
    <definedName name="_VAL20115" localSheetId="5">#REF!</definedName>
    <definedName name="_VAL20115">#REF!</definedName>
    <definedName name="_VAL20130" localSheetId="12">#REF!</definedName>
    <definedName name="_VAL20130" localSheetId="5">#REF!</definedName>
    <definedName name="_VAL20130">#REF!</definedName>
    <definedName name="_VAL20135" localSheetId="12">#REF!</definedName>
    <definedName name="_VAL20135" localSheetId="5">#REF!</definedName>
    <definedName name="_VAL20135">#REF!</definedName>
    <definedName name="_VAL20140" localSheetId="12">#REF!</definedName>
    <definedName name="_VAL20140" localSheetId="5">#REF!</definedName>
    <definedName name="_VAL20140">#REF!</definedName>
    <definedName name="_VAL20145" localSheetId="12">#REF!</definedName>
    <definedName name="_VAL20145" localSheetId="5">#REF!</definedName>
    <definedName name="_VAL20145">#REF!</definedName>
    <definedName name="_VAL20150" localSheetId="12">#REF!</definedName>
    <definedName name="_VAL20150" localSheetId="5">#REF!</definedName>
    <definedName name="_VAL20150">#REF!</definedName>
    <definedName name="_VAL20155" localSheetId="12">#REF!</definedName>
    <definedName name="_VAL20155" localSheetId="5">#REF!</definedName>
    <definedName name="_VAL20155">#REF!</definedName>
    <definedName name="_VAL20175" localSheetId="12">#REF!</definedName>
    <definedName name="_VAL20175" localSheetId="5">#REF!</definedName>
    <definedName name="_VAL20175">#REF!</definedName>
    <definedName name="_VAL20185" localSheetId="12">#REF!</definedName>
    <definedName name="_VAL20185" localSheetId="5">#REF!</definedName>
    <definedName name="_VAL20185">#REF!</definedName>
    <definedName name="_VAL20190" localSheetId="12">#REF!</definedName>
    <definedName name="_VAL20190" localSheetId="5">#REF!</definedName>
    <definedName name="_VAL20190">#REF!</definedName>
    <definedName name="_VAL20195" localSheetId="12">#REF!</definedName>
    <definedName name="_VAL20195" localSheetId="5">#REF!</definedName>
    <definedName name="_VAL20195">#REF!</definedName>
    <definedName name="_VAL20210" localSheetId="12">#REF!</definedName>
    <definedName name="_VAL20210" localSheetId="5">#REF!</definedName>
    <definedName name="_VAL20210">#REF!</definedName>
    <definedName name="_WCS13_" localSheetId="12">[1]Reforma!#REF!</definedName>
    <definedName name="_WCS13_" localSheetId="5">[1]Reforma!#REF!</definedName>
    <definedName name="_WCS13_">[1]Reforma!#REF!</definedName>
    <definedName name="_WCS43_" localSheetId="12">[1]Reforma!#REF!</definedName>
    <definedName name="_WCS43_" localSheetId="5">[1]Reforma!#REF!</definedName>
    <definedName name="_WCS43_">[1]Reforma!#REF!</definedName>
    <definedName name="_WDCN1.S1_" localSheetId="12">[1]Reforma!#REF!</definedName>
    <definedName name="_WDCN1.S1_" localSheetId="5">[1]Reforma!#REF!</definedName>
    <definedName name="_WDCN1.S1_">[1]Reforma!#REF!</definedName>
    <definedName name="_WGZY_" localSheetId="12">#REF!</definedName>
    <definedName name="_WGZY_">#REF!</definedName>
    <definedName name="_WGZY__6" localSheetId="12">#REF!</definedName>
    <definedName name="_WGZY__6">#REF!</definedName>
    <definedName name="_WICE1_" localSheetId="12">[1]Reforma!#REF!</definedName>
    <definedName name="_WICE1_" localSheetId="5">[1]Reforma!#REF!</definedName>
    <definedName name="_WICE1_">[1]Reforma!#REF!</definedName>
    <definedName name="_WIRA1.A8_" localSheetId="12">[1]Reforma!#REF!</definedName>
    <definedName name="_WIRA1.A8_" localSheetId="5">[1]Reforma!#REF!</definedName>
    <definedName name="_WIRA1.A8_">[1]Reforma!#REF!</definedName>
    <definedName name="_Y" localSheetId="12">[1]Reforma!#REF!</definedName>
    <definedName name="_Y" localSheetId="5">[1]Reforma!#REF!</definedName>
    <definedName name="_Y">[1]Reforma!#REF!</definedName>
    <definedName name="_Y_1" localSheetId="12">[1]Reforma!#REF!</definedName>
    <definedName name="_Y_1" localSheetId="5">[1]Reforma!#REF!</definedName>
    <definedName name="_Y_1">[1]Reforma!#REF!</definedName>
    <definedName name="a" localSheetId="12">#REF!</definedName>
    <definedName name="a" localSheetId="5">#REF!</definedName>
    <definedName name="a">#REF!</definedName>
    <definedName name="A_Brita_25" localSheetId="12">#REF!</definedName>
    <definedName name="A_Brita_25">#REF!</definedName>
    <definedName name="A_Chapisco" localSheetId="12">#REF!</definedName>
    <definedName name="A_Chapisco">#REF!</definedName>
    <definedName name="A_Comprimento" localSheetId="12">#REF!</definedName>
    <definedName name="A_Comprimento">#REF!</definedName>
    <definedName name="A_Concreto_A" localSheetId="12">#REF!</definedName>
    <definedName name="A_Concreto_A">#REF!</definedName>
    <definedName name="A_Concreto_M" localSheetId="12">#REF!</definedName>
    <definedName name="A_Concreto_M">#REF!</definedName>
    <definedName name="A_Concreto_S" localSheetId="12">#REF!</definedName>
    <definedName name="A_Concreto_S">#REF!</definedName>
    <definedName name="A_Escavação" localSheetId="12">#REF!</definedName>
    <definedName name="A_Escavação">#REF!</definedName>
    <definedName name="A_Espessura" localSheetId="12">#REF!</definedName>
    <definedName name="A_Espessura">#REF!</definedName>
    <definedName name="A_Largura" localSheetId="12">#REF!</definedName>
    <definedName name="A_Largura">#REF!</definedName>
    <definedName name="A_Massa_única" localSheetId="12">#REF!</definedName>
    <definedName name="A_Massa_única">#REF!</definedName>
    <definedName name="A_Pintura" localSheetId="12">#REF!</definedName>
    <definedName name="A_Pintura">#REF!</definedName>
    <definedName name="A_Profundidade" localSheetId="12">#REF!</definedName>
    <definedName name="A_Profundidade">#REF!</definedName>
    <definedName name="A_reaterro" localSheetId="12">#REF!</definedName>
    <definedName name="A_reaterro">#REF!</definedName>
    <definedName name="a1B16279" localSheetId="12">#REF!</definedName>
    <definedName name="a1B16279" localSheetId="5">#REF!</definedName>
    <definedName name="a1B16279">#REF!</definedName>
    <definedName name="AA" localSheetId="12">#REF!</definedName>
    <definedName name="AA" localSheetId="3">[8]CUBACAO!#REF!</definedName>
    <definedName name="AA" localSheetId="5">#REF!</definedName>
    <definedName name="AA" localSheetId="18">#REF!</definedName>
    <definedName name="AA" localSheetId="11">[8]CUBACAO!#REF!</definedName>
    <definedName name="AA">#REF!</definedName>
    <definedName name="AAA" localSheetId="12">#REF!</definedName>
    <definedName name="AAA" localSheetId="3">[8]CUBACAO!#REF!</definedName>
    <definedName name="AAA" localSheetId="5">#REF!</definedName>
    <definedName name="AAA" localSheetId="18">#REF!</definedName>
    <definedName name="AAA" localSheetId="11">[8]CUBACAO!#REF!</definedName>
    <definedName name="AAA">#REF!</definedName>
    <definedName name="aaaaaa" localSheetId="12">#REF!</definedName>
    <definedName name="aaaaaa">#REF!</definedName>
    <definedName name="Ac" localSheetId="12">#REF!</definedName>
    <definedName name="Ac" localSheetId="5">#REF!</definedName>
    <definedName name="Ac" localSheetId="18">#REF!</definedName>
    <definedName name="Ac" localSheetId="11">#REF!</definedName>
    <definedName name="Ac">#REF!</definedName>
    <definedName name="AD" localSheetId="12">#REF!</definedName>
    <definedName name="AD">#REF!</definedName>
    <definedName name="ADDDD" localSheetId="12">#REF!</definedName>
    <definedName name="ADDDD" localSheetId="5">#REF!</definedName>
    <definedName name="ADDDD">#REF!</definedName>
    <definedName name="adf" localSheetId="12">#REF!</definedName>
    <definedName name="adf" localSheetId="5">#REF!</definedName>
    <definedName name="adf">#REF!</definedName>
    <definedName name="AdPeri" localSheetId="12">#REF!</definedName>
    <definedName name="AdPeri" localSheetId="5">#REF!</definedName>
    <definedName name="AdPeri">#REF!</definedName>
    <definedName name="ADPL" localSheetId="12">#REF!</definedName>
    <definedName name="ADPL" localSheetId="5">#REF!</definedName>
    <definedName name="ADPL">#REF!</definedName>
    <definedName name="ADS" localSheetId="12">#REF!</definedName>
    <definedName name="ADS">#REF!</definedName>
    <definedName name="AFSDF" localSheetId="12">#REF!</definedName>
    <definedName name="AFSDF">#REF!</definedName>
    <definedName name="AFSF" localSheetId="12">#REF!</definedName>
    <definedName name="AFSF">#REF!</definedName>
    <definedName name="AGSD" localSheetId="12">#REF!</definedName>
    <definedName name="AGSD">#REF!</definedName>
    <definedName name="AGSDG" localSheetId="12">#REF!</definedName>
    <definedName name="AGSDG">#REF!</definedName>
    <definedName name="AKSDGL" localSheetId="12">#REF!</definedName>
    <definedName name="AKSDGL" localSheetId="5">#REF!</definedName>
    <definedName name="AKSDGL">#REF!</definedName>
    <definedName name="Alex" localSheetId="12">#REF!</definedName>
    <definedName name="Alex" localSheetId="5">#REF!</definedName>
    <definedName name="Alex">#REF!</definedName>
    <definedName name="ALTA" localSheetId="12">'[9]PRO-08'!#REF!</definedName>
    <definedName name="ALTA" localSheetId="5">'[9]PRO-08'!#REF!</definedName>
    <definedName name="ALTA">'[9]PRO-08'!#REF!</definedName>
    <definedName name="alvenaria_1" localSheetId="12">#REF!</definedName>
    <definedName name="alvenaria_1">#REF!</definedName>
    <definedName name="alvenaria_1_1_2" localSheetId="12">#REF!</definedName>
    <definedName name="alvenaria_1_1_2">#REF!</definedName>
    <definedName name="alvenaria_1_2" localSheetId="12">#REF!</definedName>
    <definedName name="alvenaria_1_2">#REF!</definedName>
    <definedName name="Alvenaria_vedação" localSheetId="12">#REF!</definedName>
    <definedName name="Alvenaria_vedação" localSheetId="5">#REF!</definedName>
    <definedName name="Alvenaria_vedação">#REF!</definedName>
    <definedName name="amarela" localSheetId="12">#REF!</definedName>
    <definedName name="amarela" localSheetId="5">#REF!</definedName>
    <definedName name="amarela">#REF!</definedName>
    <definedName name="AMORLDMLENFK" localSheetId="12">[10]COMPOSIÇÃO!#REF!</definedName>
    <definedName name="AMORLDMLENFK" localSheetId="5">[10]COMPOSIÇÃO!#REF!</definedName>
    <definedName name="AMORLDMLENFK">[10]COMPOSIÇÃO!#REF!</definedName>
    <definedName name="ANA" localSheetId="12">'[11]Refor Out_ 2001 _ BDI_20_ Ajust'!#REF!</definedName>
    <definedName name="ANA" localSheetId="5">'[11]Refor Out_ 2001 _ BDI_20_ Ajust'!#REF!</definedName>
    <definedName name="ANA">'[11]Refor Out_ 2001 _ BDI_20_ Ajust'!#REF!</definedName>
    <definedName name="ANDRE" localSheetId="12">#REF!</definedName>
    <definedName name="ANDRE" localSheetId="5">#REF!</definedName>
    <definedName name="ANDRE">#REF!</definedName>
    <definedName name="anel" localSheetId="12">#REF!</definedName>
    <definedName name="anel" localSheetId="5">#REF!</definedName>
    <definedName name="anel">#REF!</definedName>
    <definedName name="ANTIGA" localSheetId="12">#REF!</definedName>
    <definedName name="ANTIGA" localSheetId="5">#REF!</definedName>
    <definedName name="ANTIGA">#REF!</definedName>
    <definedName name="area_base">[6]Base!$U$40</definedName>
    <definedName name="_xlnm.Print_Area" localSheetId="12">'Anexo I - Dren'!$A$1:$AF$20</definedName>
    <definedName name="_xlnm.Print_Area" localSheetId="3">BDI!$B$3:$U$34</definedName>
    <definedName name="_xlnm.Print_Area" localSheetId="0">capa!$B$2:$K$44</definedName>
    <definedName name="_xlnm.Print_Area" localSheetId="6">Composição!$B$2:$J$603</definedName>
    <definedName name="_xlnm.Print_Area" localSheetId="5">Cotação!$B$2:$F$342</definedName>
    <definedName name="_xlnm.Print_Area" localSheetId="19">'Crono Desemb.'!$B$2:$M$56</definedName>
    <definedName name="_xlnm.Print_Area" localSheetId="18">'Crono Fis.'!$B$2:$M$38</definedName>
    <definedName name="_xlnm.Print_Area" localSheetId="17">'Crono Fis. Fin.'!$B$2:$N$39</definedName>
    <definedName name="_xlnm.Print_Area" localSheetId="11">'Cronog CP financeira'!$A$1:$O$80</definedName>
    <definedName name="_xlnm.Print_Area" localSheetId="15">DER!$A$1:$E$454</definedName>
    <definedName name="_xlnm.Print_Area" localSheetId="7">'M.Cálc.Quant.'!$H$2:$U$694</definedName>
    <definedName name="_xlnm.Print_Area" localSheetId="9">'Plan. Orçam. Resumo'!$C$2:$E$30</definedName>
    <definedName name="_xlnm.Print_Area" localSheetId="8">'Plan.Orçam.'!$D$2:$K$206</definedName>
    <definedName name="_xlnm.Print_Area" localSheetId="10">QCI!$B$2:$AH$58</definedName>
    <definedName name="_xlnm.Print_Area">#REF!</definedName>
    <definedName name="Área_impressão_IM" localSheetId="12">#REF!</definedName>
    <definedName name="Área_impressão_IM">#REF!</definedName>
    <definedName name="AreaTeste" localSheetId="12">#REF!</definedName>
    <definedName name="AreaTeste" localSheetId="5">#REF!</definedName>
    <definedName name="AreaTeste">#REF!</definedName>
    <definedName name="AreaTeste2" localSheetId="12">#REF!</definedName>
    <definedName name="AreaTeste2" localSheetId="5">#REF!</definedName>
    <definedName name="AreaTeste2">#REF!</definedName>
    <definedName name="areia" localSheetId="12">#REF!</definedName>
    <definedName name="areia">#REF!</definedName>
    <definedName name="Arial" localSheetId="12">#REF!</definedName>
    <definedName name="Arial" localSheetId="5">#REF!</definedName>
    <definedName name="Arial">#REF!</definedName>
    <definedName name="ASA" localSheetId="12">#REF!</definedName>
    <definedName name="ASA" localSheetId="5">#REF!</definedName>
    <definedName name="ASA">#REF!</definedName>
    <definedName name="asd" localSheetId="12">#REF!</definedName>
    <definedName name="asd" localSheetId="5">#REF!</definedName>
    <definedName name="asd">#REF!</definedName>
    <definedName name="asdf" localSheetId="12">#REF!</definedName>
    <definedName name="asdf" localSheetId="5">#REF!</definedName>
    <definedName name="asdf">#REF!</definedName>
    <definedName name="asdfas" localSheetId="12">#REF!</definedName>
    <definedName name="asdfas" localSheetId="5">#REF!</definedName>
    <definedName name="asdfas">#REF!</definedName>
    <definedName name="ASDFF" localSheetId="12">#REF!</definedName>
    <definedName name="ASDFF" localSheetId="5">#REF!</definedName>
    <definedName name="ASDFF">#REF!</definedName>
    <definedName name="ASFDG" localSheetId="12">#REF!</definedName>
    <definedName name="ASFDG" localSheetId="5">#REF!</definedName>
    <definedName name="ASFDG">#REF!</definedName>
    <definedName name="ASFDGD" localSheetId="12">#REF!</definedName>
    <definedName name="ASFDGD">#REF!</definedName>
    <definedName name="ASFVASV" localSheetId="12">#REF!</definedName>
    <definedName name="ASFVASV" localSheetId="5">#REF!</definedName>
    <definedName name="ASFVASV">#REF!</definedName>
    <definedName name="ASG" localSheetId="12">#REF!</definedName>
    <definedName name="ASG" localSheetId="5">#REF!</definedName>
    <definedName name="ASG">#REF!</definedName>
    <definedName name="ASGD" localSheetId="12">#REF!</definedName>
    <definedName name="ASGD" localSheetId="5">#REF!</definedName>
    <definedName name="ASGD">#REF!</definedName>
    <definedName name="ASGDF" localSheetId="12">#REF!</definedName>
    <definedName name="ASGDF" localSheetId="5">#REF!</definedName>
    <definedName name="ASGDF">#REF!</definedName>
    <definedName name="ASSEN_TUBO_EMISS" localSheetId="12">#REF!</definedName>
    <definedName name="ASSEN_TUBO_EMISS" localSheetId="5">#REF!</definedName>
    <definedName name="ASSEN_TUBO_EMISS">#REF!</definedName>
    <definedName name="ASSEN_TUBO_EMISS2" localSheetId="12">#REF!</definedName>
    <definedName name="ASSEN_TUBO_EMISS2" localSheetId="5">#REF!</definedName>
    <definedName name="ASSEN_TUBO_EMISS2">#REF!</definedName>
    <definedName name="ASSENT_EMISS3_S" localSheetId="12">#REF!</definedName>
    <definedName name="ASSENT_EMISS3_S" localSheetId="5">#REF!</definedName>
    <definedName name="ASSENT_EMISS3_S">#REF!</definedName>
    <definedName name="ASSENT_TUBO" localSheetId="12">#REF!</definedName>
    <definedName name="ASSENT_TUBO" localSheetId="5">#REF!</definedName>
    <definedName name="ASSENT_TUBO">#REF!</definedName>
    <definedName name="ASVDVFA" localSheetId="12">#REF!</definedName>
    <definedName name="ASVDVFA" localSheetId="5">#REF!</definedName>
    <definedName name="ASVDVFA">#REF!</definedName>
    <definedName name="ATENÇÃO" hidden="1">{#N/A,#N/A,FALSE,"MO (2)"}</definedName>
    <definedName name="Aut_original" localSheetId="12">[12]PROJETO!#REF!</definedName>
    <definedName name="Aut_original" localSheetId="5">[12]PROJETO!#REF!</definedName>
    <definedName name="Aut_original">[12]PROJETO!#REF!</definedName>
    <definedName name="Aut_resumo" localSheetId="12">[13]RESUMO_AUT1!#REF!</definedName>
    <definedName name="Aut_resumo" localSheetId="5">[13]RESUMO_AUT1!#REF!</definedName>
    <definedName name="Aut_resumo">[13]RESUMO_AUT1!#REF!</definedName>
    <definedName name="aux" localSheetId="12">#REF!</definedName>
    <definedName name="aux" localSheetId="5">#REF!</definedName>
    <definedName name="aux">#REF!</definedName>
    <definedName name="AuxHab" localSheetId="12">#REF!</definedName>
    <definedName name="AuxHab" localSheetId="5">#REF!</definedName>
    <definedName name="AuxHab">#REF!</definedName>
    <definedName name="auxiliar" localSheetId="12">#REF!</definedName>
    <definedName name="auxiliar" localSheetId="5">#REF!</definedName>
    <definedName name="auxiliar">#REF!</definedName>
    <definedName name="aZUEN" localSheetId="12" hidden="1">#REF!</definedName>
    <definedName name="aZUEN" localSheetId="5" hidden="1">#REF!</definedName>
    <definedName name="aZUEN" hidden="1">#REF!</definedName>
    <definedName name="azul" localSheetId="12">#REF!</definedName>
    <definedName name="azul" localSheetId="5">#REF!</definedName>
    <definedName name="azul">#REF!</definedName>
    <definedName name="AZULSINAL" localSheetId="12">#REF!</definedName>
    <definedName name="AZULSINAL" localSheetId="5">#REF!</definedName>
    <definedName name="AZULSINAL">#REF!</definedName>
    <definedName name="B" hidden="1">{#N/A,#N/A,FALSE,"MO (2)"}</definedName>
    <definedName name="BACIA_3" localSheetId="12">#REF!</definedName>
    <definedName name="BACIA_3" localSheetId="5">#REF!</definedName>
    <definedName name="BACIA_3">#REF!</definedName>
    <definedName name="bacia15" localSheetId="12">#REF!</definedName>
    <definedName name="bacia15" localSheetId="5">#REF!</definedName>
    <definedName name="bacia15">#REF!</definedName>
    <definedName name="bacia16" localSheetId="12">#REF!</definedName>
    <definedName name="bacia16" localSheetId="5">#REF!</definedName>
    <definedName name="bacia16">#REF!</definedName>
    <definedName name="BACIA160" localSheetId="12">#REF!</definedName>
    <definedName name="BACIA160" localSheetId="5">#REF!</definedName>
    <definedName name="BACIA160">#REF!</definedName>
    <definedName name="BACIA17" localSheetId="12">#REF!</definedName>
    <definedName name="BACIA17" localSheetId="5">#REF!</definedName>
    <definedName name="BACIA17">#REF!</definedName>
    <definedName name="BAIANO" localSheetId="12">#REF!</definedName>
    <definedName name="BAIANO" localSheetId="5">#REF!</definedName>
    <definedName name="BAIANO">#REF!</definedName>
    <definedName name="Banco_dados_IM" localSheetId="12">#REF!</definedName>
    <definedName name="Banco_dados_IM">#REF!</definedName>
    <definedName name="Banco_dados_IM2" localSheetId="12">#REF!</definedName>
    <definedName name="Banco_dados_IM2">#REF!</definedName>
    <definedName name="_xlnm.Database" localSheetId="12">#REF!</definedName>
    <definedName name="_xlnm.Database" localSheetId="5">#REF!</definedName>
    <definedName name="_xlnm.Database">#REF!</definedName>
    <definedName name="bau" localSheetId="12" hidden="1">#REF!</definedName>
    <definedName name="bau" hidden="1">#REF!</definedName>
    <definedName name="BB" localSheetId="12">#REF!</definedName>
    <definedName name="BB" localSheetId="3">[8]CUBACAO!#REF!</definedName>
    <definedName name="BB" localSheetId="5">#REF!</definedName>
    <definedName name="BB" localSheetId="18">#REF!</definedName>
    <definedName name="BB" localSheetId="11">[8]CUBACAO!#REF!</definedName>
    <definedName name="BB">#REF!</definedName>
    <definedName name="BBB" localSheetId="12">#REF!</definedName>
    <definedName name="BBB" localSheetId="3">[8]CUBACAO!#REF!</definedName>
    <definedName name="BBB" localSheetId="5">#REF!</definedName>
    <definedName name="BBB" localSheetId="18">#REF!</definedName>
    <definedName name="BBB" localSheetId="11">[8]CUBACAO!#REF!</definedName>
    <definedName name="BBB">#REF!</definedName>
    <definedName name="BBBB">[0]!BBBB</definedName>
    <definedName name="bdgfsb" localSheetId="12">#REF!</definedName>
    <definedName name="bdgfsb" localSheetId="5">#REF!</definedName>
    <definedName name="bdgfsb">#REF!</definedName>
    <definedName name="BDI" localSheetId="12">#REF!</definedName>
    <definedName name="BDI" localSheetId="5">#REF!</definedName>
    <definedName name="BDI" localSheetId="18">#REF!</definedName>
    <definedName name="BDI" localSheetId="11">#REF!</definedName>
    <definedName name="BDI">#REF!</definedName>
    <definedName name="BDI." localSheetId="12">#REF!</definedName>
    <definedName name="BDI." localSheetId="5">#REF!</definedName>
    <definedName name="BDI.">#REF!</definedName>
    <definedName name="BDIc" localSheetId="12">#REF!</definedName>
    <definedName name="BDIc" localSheetId="5">#REF!</definedName>
    <definedName name="BDIc" localSheetId="18">#REF!</definedName>
    <definedName name="BDIc" localSheetId="11">#REF!</definedName>
    <definedName name="BDIc">#REF!</definedName>
    <definedName name="BDIf" localSheetId="12">#REF!</definedName>
    <definedName name="BDIf" localSheetId="5">#REF!</definedName>
    <definedName name="BDIf" localSheetId="18">#REF!</definedName>
    <definedName name="BDIf" localSheetId="11">#REF!</definedName>
    <definedName name="BDIf">#REF!</definedName>
    <definedName name="BG" localSheetId="12">#REF!</definedName>
    <definedName name="BG" localSheetId="5">#REF!</definedName>
    <definedName name="BG">#REF!</definedName>
    <definedName name="BGU" localSheetId="12">#REF!</definedName>
    <definedName name="BGU" localSheetId="5">#REF!</definedName>
    <definedName name="BGU">#REF!</definedName>
    <definedName name="BL_ANC_EMISS3_S" localSheetId="12">#REF!</definedName>
    <definedName name="BL_ANC_EMISS3_S" localSheetId="5">#REF!</definedName>
    <definedName name="BL_ANC_EMISS3_S">#REF!</definedName>
    <definedName name="BL_ANCO_EMISS2" localSheetId="12">#REF!</definedName>
    <definedName name="BL_ANCO_EMISS2" localSheetId="5">#REF!</definedName>
    <definedName name="BL_ANCO_EMISS2">#REF!</definedName>
    <definedName name="BLOCO_ANCOR_EMISS" localSheetId="12">#REF!</definedName>
    <definedName name="BLOCO_ANCOR_EMISS" localSheetId="5">#REF!</definedName>
    <definedName name="BLOCO_ANCOR_EMISS">#REF!</definedName>
    <definedName name="Bomba_putzmeister" localSheetId="12">#REF!</definedName>
    <definedName name="Bomba_putzmeister" localSheetId="5">#REF!</definedName>
    <definedName name="Bomba_putzmeister">#REF!</definedName>
    <definedName name="BRIOPA" localSheetId="12">#REF!</definedName>
    <definedName name="BRIOPA" localSheetId="5">#REF!</definedName>
    <definedName name="BRIOPA">#REF!</definedName>
    <definedName name="bruno" localSheetId="12">#REF!</definedName>
    <definedName name="bruno" localSheetId="5">#REF!</definedName>
    <definedName name="bruno">#REF!</definedName>
    <definedName name="bsdbsd" localSheetId="12">#REF!</definedName>
    <definedName name="bsdbsd">#REF!</definedName>
    <definedName name="bsdbsgfdzb" localSheetId="12">#REF!</definedName>
    <definedName name="bsdbsgfdzb" localSheetId="5">#REF!</definedName>
    <definedName name="bsdbsgfdzb">#REF!</definedName>
    <definedName name="bsgfdbsgfdb" localSheetId="12">#REF!</definedName>
    <definedName name="bsgfdbsgfdb">#REF!</definedName>
    <definedName name="buc3eta" localSheetId="12">#REF!</definedName>
    <definedName name="buc3eta" localSheetId="5">#REF!</definedName>
    <definedName name="buc3eta">#REF!</definedName>
    <definedName name="BuiltIn_AutoFilter___2" localSheetId="12">#REF!</definedName>
    <definedName name="BuiltIn_AutoFilter___2" localSheetId="5">#REF!</definedName>
    <definedName name="BuiltIn_AutoFilter___2">#REF!</definedName>
    <definedName name="BuiltIn_Print_Area" localSheetId="12">#REF!</definedName>
    <definedName name="BuiltIn_Print_Area" localSheetId="5">#REF!</definedName>
    <definedName name="BuiltIn_Print_Area">#REF!</definedName>
    <definedName name="BuiltIn_Print_Area___0" localSheetId="12">#REF!</definedName>
    <definedName name="BuiltIn_Print_Area___0">#REF!</definedName>
    <definedName name="BuiltIn_Print_Area___0___0" localSheetId="12">#REF!</definedName>
    <definedName name="BuiltIn_Print_Area___0___0">#REF!</definedName>
    <definedName name="BuiltIn_Print_Area___0___0___0___0" localSheetId="12">#REF!</definedName>
    <definedName name="BuiltIn_Print_Area___0___0___0___0">#REF!</definedName>
    <definedName name="BuiltIn_Print_Area___0___0___0___0___0" localSheetId="12">#REF!</definedName>
    <definedName name="BuiltIn_Print_Area___0___0___0___0___0">#REF!</definedName>
    <definedName name="BuiltIn_Print_Area___0___0___0___0___0___0" localSheetId="12">#REF!</definedName>
    <definedName name="BuiltIn_Print_Area___0___0___0___0___0___0">#REF!</definedName>
    <definedName name="BuiltIn_Print_Titles" localSheetId="12">#REF!</definedName>
    <definedName name="BuiltIn_Print_Titles">#REF!</definedName>
    <definedName name="BuiltIn_Print_Titles___0" localSheetId="12">#REF!</definedName>
    <definedName name="BuiltIn_Print_Titles___0">#REF!</definedName>
    <definedName name="BuiltIn_Print_Titles___0___0___0" localSheetId="12">#REF!</definedName>
    <definedName name="BuiltIn_Print_Titles___0___0___0">#REF!</definedName>
    <definedName name="BuiltIn_Print_Titles___0___0___0___0" localSheetId="12">#REF!</definedName>
    <definedName name="BuiltIn_Print_Titles___0___0___0___0">#REF!</definedName>
    <definedName name="BuiltIn_Print_Titles___0___0___0___0___0___0" localSheetId="12">#REF!</definedName>
    <definedName name="BuiltIn_Print_Titles___0___0___0___0___0___0">#REF!</definedName>
    <definedName name="BVEOLISA" localSheetId="12">#REF!</definedName>
    <definedName name="BVEOLISA" localSheetId="5">#REF!</definedName>
    <definedName name="BVEOLISA">#REF!</definedName>
    <definedName name="cab_cortes" localSheetId="12">#REF!</definedName>
    <definedName name="cab_cortes" localSheetId="5">#REF!</definedName>
    <definedName name="cab_cortes">#REF!</definedName>
    <definedName name="cab_dmt" localSheetId="12">#REF!</definedName>
    <definedName name="cab_dmt" localSheetId="5">#REF!</definedName>
    <definedName name="cab_dmt">#REF!</definedName>
    <definedName name="cab_limpeza" localSheetId="12">#REF!</definedName>
    <definedName name="cab_limpeza" localSheetId="5">#REF!</definedName>
    <definedName name="cab_limpeza">#REF!</definedName>
    <definedName name="cabmeio" localSheetId="12">#REF!</definedName>
    <definedName name="cabmeio" localSheetId="5">#REF!</definedName>
    <definedName name="cabmeio">#REF!</definedName>
    <definedName name="CAD_EMISS3_S" localSheetId="12">#REF!</definedName>
    <definedName name="CAD_EMISS3_S" localSheetId="5">#REF!</definedName>
    <definedName name="CAD_EMISS3_S">#REF!</definedName>
    <definedName name="CADASTRO" localSheetId="12">#REF!</definedName>
    <definedName name="CADASTRO" localSheetId="5">#REF!</definedName>
    <definedName name="CADASTRO">#REF!</definedName>
    <definedName name="CADASTRO_EMISS" localSheetId="12">#REF!</definedName>
    <definedName name="CADASTRO_EMISS" localSheetId="5">#REF!</definedName>
    <definedName name="CADASTRO_EMISS">#REF!</definedName>
    <definedName name="CADASTRO_EMISS2" localSheetId="12">#REF!</definedName>
    <definedName name="CADASTRO_EMISS2" localSheetId="5">#REF!</definedName>
    <definedName name="CADASTRO_EMISS2">#REF!</definedName>
    <definedName name="CADASTRO_REDE_COL" localSheetId="12">#REF!</definedName>
    <definedName name="CADASTRO_REDE_COL" localSheetId="5">#REF!</definedName>
    <definedName name="CADASTRO_REDE_COL">#REF!</definedName>
    <definedName name="CAIXAS" localSheetId="12">#REF!</definedName>
    <definedName name="CAIXAS" localSheetId="5">#REF!</definedName>
    <definedName name="CAIXAS">#REF!</definedName>
    <definedName name="CAIXAS_EMISS3_S" localSheetId="12">#REF!</definedName>
    <definedName name="CAIXAS_EMISS3_S" localSheetId="5">#REF!</definedName>
    <definedName name="CAIXAS_EMISS3_S">#REF!</definedName>
    <definedName name="Camada_brita" localSheetId="12">#REF!</definedName>
    <definedName name="Camada_brita" localSheetId="5">#REF!</definedName>
    <definedName name="Camada_brita">#REF!</definedName>
    <definedName name="Camada_impermeabilizadora" localSheetId="12">#REF!</definedName>
    <definedName name="Camada_impermeabilizadora" localSheetId="5">#REF!</definedName>
    <definedName name="Camada_impermeabilizadora">#REF!</definedName>
    <definedName name="CAMPANARIO" localSheetId="12">'[14]UTR 2'!#REF!</definedName>
    <definedName name="CAMPANARIO" localSheetId="5">'[14]UTR 2'!#REF!</definedName>
    <definedName name="CAMPANARIO">'[14]UTR 2'!#REF!</definedName>
    <definedName name="CANETA" localSheetId="12">#REF!</definedName>
    <definedName name="CANETA" localSheetId="5">#REF!</definedName>
    <definedName name="CANETA">#REF!</definedName>
    <definedName name="CANTEIRO_DE_OBRAS">[15]CANT_OBRAS!$H$8</definedName>
    <definedName name="CANTEIRO_OBRAS" localSheetId="12">#REF!</definedName>
    <definedName name="CANTEIRO_OBRAS" localSheetId="5">#REF!</definedName>
    <definedName name="CANTEIRO_OBRAS">#REF!</definedName>
    <definedName name="CAPA" localSheetId="12">[1]Reforma!#REF!</definedName>
    <definedName name="CAPA" localSheetId="5">[1]Reforma!#REF!</definedName>
    <definedName name="CAPA">[1]Reforma!#REF!</definedName>
    <definedName name="cbn" localSheetId="12">[1]Reforma!#REF!</definedName>
    <definedName name="cbn" localSheetId="5">[1]Reforma!#REF!</definedName>
    <definedName name="cbn">[1]Reforma!#REF!</definedName>
    <definedName name="CBU" localSheetId="12">#REF!</definedName>
    <definedName name="CBU" localSheetId="5">#REF!</definedName>
    <definedName name="CBU">#REF!</definedName>
    <definedName name="CBUII" localSheetId="12">#REF!</definedName>
    <definedName name="CBUII" localSheetId="5">#REF!</definedName>
    <definedName name="CBUII">#REF!</definedName>
    <definedName name="CBUQB" localSheetId="12">#REF!</definedName>
    <definedName name="CBUQB" localSheetId="5">#REF!</definedName>
    <definedName name="CBUQB">#REF!</definedName>
    <definedName name="CBUQc" localSheetId="12">#REF!</definedName>
    <definedName name="CBUQc" localSheetId="5">#REF!</definedName>
    <definedName name="CBUQc">#REF!</definedName>
    <definedName name="CC" localSheetId="12">#REF!</definedName>
    <definedName name="CC" localSheetId="3">[8]CUBACAO!#REF!</definedName>
    <definedName name="CC" localSheetId="5">#REF!</definedName>
    <definedName name="CC" localSheetId="18">#REF!</definedName>
    <definedName name="CC" localSheetId="11">[8]CUBACAO!#REF!</definedName>
    <definedName name="CC">#REF!</definedName>
    <definedName name="CCC" localSheetId="12">#REF!</definedName>
    <definedName name="CCC" localSheetId="3">[8]CUBACAO!#REF!</definedName>
    <definedName name="CCC" localSheetId="5">#REF!</definedName>
    <definedName name="CCC" localSheetId="18">#REF!</definedName>
    <definedName name="CCC" localSheetId="11">[8]CUBACAO!#REF!</definedName>
    <definedName name="CCC">#REF!</definedName>
    <definedName name="CELIA" localSheetId="12">#REF!</definedName>
    <definedName name="CELIA" localSheetId="5">#REF!</definedName>
    <definedName name="CELIA">#REF!</definedName>
    <definedName name="CélulaInicioPlanilha" localSheetId="12">#REF!</definedName>
    <definedName name="CélulaInicioPlanilha" localSheetId="5">#REF!</definedName>
    <definedName name="CélulaInicioPlanilha">#REF!</definedName>
    <definedName name="CélulaResumo" localSheetId="12">#REF!</definedName>
    <definedName name="CélulaResumo" localSheetId="5">#REF!</definedName>
    <definedName name="CélulaResumo">#REF!</definedName>
    <definedName name="CEU" localSheetId="12" hidden="1">#REF!</definedName>
    <definedName name="CEU" localSheetId="5" hidden="1">#REF!</definedName>
    <definedName name="CEU" hidden="1">#REF!</definedName>
    <definedName name="Chapisco" localSheetId="12">#REF!</definedName>
    <definedName name="Chapisco" localSheetId="5">#REF!</definedName>
    <definedName name="Chapisco">#REF!</definedName>
    <definedName name="cimento" localSheetId="12">#REF!</definedName>
    <definedName name="cimento">#REF!</definedName>
    <definedName name="Cmat" localSheetId="12">#REF!</definedName>
    <definedName name="Cmat" localSheetId="5">#REF!</definedName>
    <definedName name="Cmat">#REF!</definedName>
    <definedName name="Cmo" localSheetId="12">#REF!</definedName>
    <definedName name="Cmo" localSheetId="5">#REF!</definedName>
    <definedName name="Cmo">#REF!</definedName>
    <definedName name="CNVDFNVN" localSheetId="12">#REF!</definedName>
    <definedName name="CNVDFNVN" localSheetId="5">#REF!</definedName>
    <definedName name="CNVDFNVN">#REF!</definedName>
    <definedName name="Cobertura" localSheetId="12">#REF!</definedName>
    <definedName name="Cobertura" localSheetId="5">#REF!</definedName>
    <definedName name="Cobertura">#REF!</definedName>
    <definedName name="Cobertura_canal" localSheetId="12">#REF!</definedName>
    <definedName name="Cobertura_canal" localSheetId="5">#REF!</definedName>
    <definedName name="Cobertura_canal">#REF!</definedName>
    <definedName name="cocacola" localSheetId="12">#REF!</definedName>
    <definedName name="cocacola" localSheetId="5">#REF!</definedName>
    <definedName name="cocacola">#REF!</definedName>
    <definedName name="cocaina" localSheetId="12">#REF!</definedName>
    <definedName name="cocaina" localSheetId="5">#REF!</definedName>
    <definedName name="cocaina">#REF!</definedName>
    <definedName name="Código" localSheetId="12">#REF!</definedName>
    <definedName name="Código" localSheetId="5">#REF!</definedName>
    <definedName name="Código">#REF!</definedName>
    <definedName name="Código." localSheetId="12">#REF!</definedName>
    <definedName name="Código." localSheetId="5">#REF!</definedName>
    <definedName name="Código.">#REF!</definedName>
    <definedName name="COEF_LINEAR" localSheetId="12">#REF!</definedName>
    <definedName name="COEF_LINEAR" localSheetId="5">#REF!</definedName>
    <definedName name="COEF_LINEAR">#REF!</definedName>
    <definedName name="Comparativo" localSheetId="12">#REF!</definedName>
    <definedName name="Comparativo" localSheetId="5">#REF!</definedName>
    <definedName name="Comparativo">#REF!</definedName>
    <definedName name="cOMPOSIÇaO" localSheetId="12" hidden="1">#REF!</definedName>
    <definedName name="cOMPOSIÇaO" localSheetId="5" hidden="1">#REF!</definedName>
    <definedName name="cOMPOSIÇaO" hidden="1">#REF!</definedName>
    <definedName name="composições" localSheetId="12">#REF!</definedName>
    <definedName name="composições" localSheetId="5">#REF!</definedName>
    <definedName name="composições">#REF!</definedName>
    <definedName name="CONT_CANTEIRO" localSheetId="12">#REF!</definedName>
    <definedName name="CONT_CANTEIRO" localSheetId="5">#REF!</definedName>
    <definedName name="CONT_CANTEIRO">#REF!</definedName>
    <definedName name="cópia" localSheetId="12">#REF!</definedName>
    <definedName name="cópia" localSheetId="5">#REF!</definedName>
    <definedName name="cópia">#REF!</definedName>
    <definedName name="corte" localSheetId="12">#REF!</definedName>
    <definedName name="corte" localSheetId="5">#REF!</definedName>
    <definedName name="corte">#REF!</definedName>
    <definedName name="COTAS" localSheetId="12">#REF!</definedName>
    <definedName name="COTAS" localSheetId="5">#REF!</definedName>
    <definedName name="COTAS">#REF!</definedName>
    <definedName name="_xlnm.Criteria" localSheetId="12">#REF!</definedName>
    <definedName name="_xlnm.Criteria" localSheetId="5">#REF!</definedName>
    <definedName name="_xlnm.Criteria">#REF!</definedName>
    <definedName name="Cron" localSheetId="12" hidden="1">#REF!</definedName>
    <definedName name="Cron" hidden="1">#REF!</definedName>
    <definedName name="cron." localSheetId="12" hidden="1">#REF!</definedName>
    <definedName name="cron." localSheetId="5" hidden="1">#REF!</definedName>
    <definedName name="cron." hidden="1">#REF!</definedName>
    <definedName name="crono" localSheetId="12">#REF!</definedName>
    <definedName name="crono">#REF!</definedName>
    <definedName name="CT" localSheetId="12">#REF!</definedName>
    <definedName name="CT" localSheetId="5">#REF!</definedName>
    <definedName name="CT">#REF!</definedName>
    <definedName name="CU" localSheetId="12">#REF!</definedName>
    <definedName name="CU" localSheetId="5">#REF!</definedName>
    <definedName name="CU">#REF!</definedName>
    <definedName name="CustoReal" localSheetId="12">#REF!</definedName>
    <definedName name="CustoReal">#REF!</definedName>
    <definedName name="cUSTOS" localSheetId="12">#REF!</definedName>
    <definedName name="cUSTOS" localSheetId="5">#REF!</definedName>
    <definedName name="cUSTOS">#REF!</definedName>
    <definedName name="D" localSheetId="12">#REF!</definedName>
    <definedName name="D" localSheetId="5">#REF!</definedName>
    <definedName name="D">#REF!</definedName>
    <definedName name="dadinho" localSheetId="12">#REF!</definedName>
    <definedName name="dadinho" localSheetId="5">#REF!</definedName>
    <definedName name="dadinho">#REF!</definedName>
    <definedName name="DADOS" localSheetId="12">#REF!</definedName>
    <definedName name="DADOS" localSheetId="5">#REF!</definedName>
    <definedName name="DADOS">#REF!</definedName>
    <definedName name="DADOS1" localSheetId="12">#REF!</definedName>
    <definedName name="DADOS1" localSheetId="5">#REF!</definedName>
    <definedName name="DADOS1">#REF!</definedName>
    <definedName name="danil" localSheetId="12">#REF!</definedName>
    <definedName name="danil" localSheetId="5">#REF!</definedName>
    <definedName name="danil">#REF!</definedName>
    <definedName name="danilo" localSheetId="12">#REF!</definedName>
    <definedName name="danilo" localSheetId="5">#REF!</definedName>
    <definedName name="danilo">#REF!</definedName>
    <definedName name="Data" localSheetId="12">#REF!</definedName>
    <definedName name="Data">#REF!</definedName>
    <definedName name="Data_Final" localSheetId="12">#REF!</definedName>
    <definedName name="Data_Final" localSheetId="5">#REF!</definedName>
    <definedName name="Data_Final">#REF!</definedName>
    <definedName name="Data_Início" localSheetId="12">#REF!</definedName>
    <definedName name="Data_Início" localSheetId="5">#REF!</definedName>
    <definedName name="Data_Início">#REF!</definedName>
    <definedName name="DD" localSheetId="12">#REF!</definedName>
    <definedName name="DD" localSheetId="3">[8]CUBACAO!#REF!</definedName>
    <definedName name="DD" localSheetId="5">#REF!</definedName>
    <definedName name="DD" localSheetId="18">#REF!</definedName>
    <definedName name="DD" localSheetId="11">[8]CUBACAO!#REF!</definedName>
    <definedName name="DD">#REF!</definedName>
    <definedName name="DDD" localSheetId="12">#REF!</definedName>
    <definedName name="DDD" localSheetId="3">[8]CUBACAO!#REF!</definedName>
    <definedName name="DDD" localSheetId="5">#REF!</definedName>
    <definedName name="DDD" localSheetId="18">#REF!</definedName>
    <definedName name="DDD" localSheetId="11">[8]CUBACAO!#REF!</definedName>
    <definedName name="DDD">#REF!</definedName>
    <definedName name="Deco" localSheetId="12">#REF!</definedName>
    <definedName name="Deco" localSheetId="5">#REF!</definedName>
    <definedName name="Deco">#REF!</definedName>
    <definedName name="densidade_cap" localSheetId="12">#REF!</definedName>
    <definedName name="densidade_cap" localSheetId="5">#REF!</definedName>
    <definedName name="densidade_cap">#REF!</definedName>
    <definedName name="DES" localSheetId="12">#REF!</definedName>
    <definedName name="DES" localSheetId="5">#REF!</definedName>
    <definedName name="DES">#REF!</definedName>
    <definedName name="DESAP" localSheetId="12">#REF!</definedName>
    <definedName name="DESAP" localSheetId="5">#REF!</definedName>
    <definedName name="DESAP">#REF!</definedName>
    <definedName name="DESAPROPRIAÇÃO">'[15]AQU TERRENO-'!$H$9</definedName>
    <definedName name="Df" localSheetId="12">#REF!</definedName>
    <definedName name="Df" localSheetId="5">#REF!</definedName>
    <definedName name="Df" localSheetId="18">#REF!</definedName>
    <definedName name="Df" localSheetId="11">#REF!</definedName>
    <definedName name="Df">#REF!</definedName>
    <definedName name="dfdf" hidden="1">{#N/A,#N/A,FALSE,"MO (2)"}</definedName>
    <definedName name="DFGT" localSheetId="12">[1]Reforma!#REF!</definedName>
    <definedName name="DFGT" localSheetId="5">[1]Reforma!#REF!</definedName>
    <definedName name="DFGT">[1]Reforma!#REF!</definedName>
    <definedName name="DFT" localSheetId="12">[1]Reforma!#REF!</definedName>
    <definedName name="DFT" localSheetId="5">[1]Reforma!#REF!</definedName>
    <definedName name="DFT">[1]Reforma!#REF!</definedName>
    <definedName name="DG">[16]COMPOSIÇÃO!$I$10</definedName>
    <definedName name="DGA" localSheetId="12">'[9]PRO-08'!#REF!</definedName>
    <definedName name="DGA" localSheetId="5">'[9]PRO-08'!#REF!</definedName>
    <definedName name="DGA">'[9]PRO-08'!#REF!</definedName>
    <definedName name="Dissídio" localSheetId="12">#REF!</definedName>
    <definedName name="Dissídio" localSheetId="5">#REF!</definedName>
    <definedName name="Dissídio">#REF!</definedName>
    <definedName name="DJ" localSheetId="12">#REF!</definedName>
    <definedName name="DJ" localSheetId="5">#REF!</definedName>
    <definedName name="DJ">#REF!</definedName>
    <definedName name="DKJBGKSHAK" localSheetId="12">#REF!</definedName>
    <definedName name="DKJBGKSHAK" localSheetId="5">#REF!</definedName>
    <definedName name="DKJBGKSHAK">#REF!</definedName>
    <definedName name="DMT">'[17]C.U'!$D$1651,'[17]C.U'!$D$1155</definedName>
    <definedName name="DMT_0_50" localSheetId="12">#REF!</definedName>
    <definedName name="DMT_0_50" localSheetId="5">#REF!</definedName>
    <definedName name="DMT_0_50">#REF!</definedName>
    <definedName name="DMT_1000" localSheetId="12">#REF!</definedName>
    <definedName name="DMT_1000" localSheetId="5">#REF!</definedName>
    <definedName name="DMT_1000">#REF!</definedName>
    <definedName name="DMT_200" localSheetId="12">#REF!</definedName>
    <definedName name="DMT_200" localSheetId="5">#REF!</definedName>
    <definedName name="DMT_200">#REF!</definedName>
    <definedName name="DMT_200_400" localSheetId="12">#REF!</definedName>
    <definedName name="DMT_200_400" localSheetId="5">#REF!</definedName>
    <definedName name="DMT_200_400">#REF!</definedName>
    <definedName name="DMT_400" localSheetId="12">#REF!</definedName>
    <definedName name="DMT_400" localSheetId="5">#REF!</definedName>
    <definedName name="DMT_400">#REF!</definedName>
    <definedName name="DMT_400_600" localSheetId="12">#REF!</definedName>
    <definedName name="DMT_400_600" localSheetId="5">#REF!</definedName>
    <definedName name="DMT_400_600">#REF!</definedName>
    <definedName name="DMT_50" localSheetId="12">#REF!</definedName>
    <definedName name="DMT_50" localSheetId="5">#REF!</definedName>
    <definedName name="DMT_50">#REF!</definedName>
    <definedName name="DMT_50_200" localSheetId="12">#REF!</definedName>
    <definedName name="DMT_50_200" localSheetId="5">#REF!</definedName>
    <definedName name="DMT_50_200">#REF!</definedName>
    <definedName name="DMT_600" localSheetId="12">#REF!</definedName>
    <definedName name="DMT_600" localSheetId="5">#REF!</definedName>
    <definedName name="DMT_600">#REF!</definedName>
    <definedName name="DMT_800" localSheetId="12">#REF!</definedName>
    <definedName name="DMT_800" localSheetId="5">#REF!</definedName>
    <definedName name="DMT_800">#REF!</definedName>
    <definedName name="drena" localSheetId="12">#REF!</definedName>
    <definedName name="drena" localSheetId="5">#REF!</definedName>
    <definedName name="drena">#REF!</definedName>
    <definedName name="DRGTU" localSheetId="12">#REF!</definedName>
    <definedName name="DRGTU" localSheetId="5">#REF!</definedName>
    <definedName name="DRGTU">#REF!</definedName>
    <definedName name="DU" localSheetId="12">#REF!</definedName>
    <definedName name="DU" localSheetId="5">#REF!</definedName>
    <definedName name="DU">#REF!</definedName>
    <definedName name="DWD" localSheetId="12">#REF!</definedName>
    <definedName name="DWD" localSheetId="5">#REF!</definedName>
    <definedName name="DWD">#REF!</definedName>
    <definedName name="dx">'[18]ENTRADA DE DADOS'!$F$5</definedName>
    <definedName name="dxi">'[18]ENTRADA DE DADOS'!$I$5</definedName>
    <definedName name="DY">'[19]ENTRADA DE DADOS'!$F$5</definedName>
    <definedName name="E" localSheetId="12">#REF!</definedName>
    <definedName name="E" localSheetId="5">#REF!</definedName>
    <definedName name="E" localSheetId="18">#REF!</definedName>
    <definedName name="E" localSheetId="11">#REF!</definedName>
    <definedName name="E">#REF!</definedName>
    <definedName name="ECJ" localSheetId="12">#REF!</definedName>
    <definedName name="ECJ" localSheetId="5">#REF!</definedName>
    <definedName name="ECJ">#REF!</definedName>
    <definedName name="EE" localSheetId="12">#REF!</definedName>
    <definedName name="EE" localSheetId="3">[8]CUBACAO!#REF!</definedName>
    <definedName name="EE" localSheetId="5">#REF!</definedName>
    <definedName name="EE" localSheetId="18">#REF!</definedName>
    <definedName name="EE" localSheetId="11">[8]CUBACAO!#REF!</definedName>
    <definedName name="EE">#REF!</definedName>
    <definedName name="EE1_MAT" localSheetId="12">'[20]B - Captação_Elevação 1a Etapa '!#REF!</definedName>
    <definedName name="EE1_MAT" localSheetId="5">'[20]B - Captação_Elevação 1a Etapa '!#REF!</definedName>
    <definedName name="EE1_MAT">'[20]B - Captação_Elevação 1a Etapa '!#REF!</definedName>
    <definedName name="EE1_MATERIAIS">'[15]ESTA ELEVATÓRIA_'!$H$106</definedName>
    <definedName name="EE1_SERV" localSheetId="12">'[20]B - Captação_Elevação 1a Etapa '!#REF!</definedName>
    <definedName name="EE1_SERV" localSheetId="5">'[20]B - Captação_Elevação 1a Etapa '!#REF!</definedName>
    <definedName name="EE1_SERV">'[20]B - Captação_Elevação 1a Etapa '!#REF!</definedName>
    <definedName name="EE1_SERVIÇOS">'[15]ESTA ELEVATÓRIA_'!$H$9</definedName>
    <definedName name="EE2_MAT" localSheetId="12">'[20]B - Captação_Elevação 1a Etapa '!#REF!</definedName>
    <definedName name="EE2_MAT" localSheetId="5">'[20]B - Captação_Elevação 1a Etapa '!#REF!</definedName>
    <definedName name="EE2_MAT">'[20]B - Captação_Elevação 1a Etapa '!#REF!</definedName>
    <definedName name="EE2_MATERIAIS">'[15]ESTA ELEVATÓRIA_'!$H$244</definedName>
    <definedName name="EE2_SERV" localSheetId="12">'[20]B - Captação_Elevação 1a Etapa '!#REF!</definedName>
    <definedName name="EE2_SERV" localSheetId="5">'[20]B - Captação_Elevação 1a Etapa '!#REF!</definedName>
    <definedName name="EE2_SERV">'[20]B - Captação_Elevação 1a Etapa '!#REF!</definedName>
    <definedName name="EE2_SERVIÇOS">'[15]ESTA ELEVATÓRIA_'!$H$143</definedName>
    <definedName name="EE3_MAT" localSheetId="12">'[20]B - Captação_Elevação 1a Etapa '!#REF!</definedName>
    <definedName name="EE3_MAT" localSheetId="5">'[20]B - Captação_Elevação 1a Etapa '!#REF!</definedName>
    <definedName name="EE3_MAT">'[20]B - Captação_Elevação 1a Etapa '!#REF!</definedName>
    <definedName name="EE3_SERV" localSheetId="12">'[20]B - Captação_Elevação 1a Etapa '!#REF!</definedName>
    <definedName name="EE3_SERV" localSheetId="5">'[20]B - Captação_Elevação 1a Etapa '!#REF!</definedName>
    <definedName name="EE3_SERV">'[20]B - Captação_Elevação 1a Etapa '!#REF!</definedName>
    <definedName name="EEE" localSheetId="12">#REF!</definedName>
    <definedName name="EEE" localSheetId="3">[8]CUBACAO!#REF!</definedName>
    <definedName name="EEE" localSheetId="5">#REF!</definedName>
    <definedName name="EEE" localSheetId="18">#REF!</definedName>
    <definedName name="EEE" localSheetId="11">[8]CUBACAO!#REF!</definedName>
    <definedName name="EEE">#REF!</definedName>
    <definedName name="EEEEE" localSheetId="12">[1]Reforma!#REF!</definedName>
    <definedName name="EEEEE" localSheetId="5">[1]Reforma!#REF!</definedName>
    <definedName name="EEEEE">[1]Reforma!#REF!</definedName>
    <definedName name="EEEEEEEEE" localSheetId="12">#REF!</definedName>
    <definedName name="EEEEEEEEE" localSheetId="5">#REF!</definedName>
    <definedName name="EEEEEEEEE">#REF!</definedName>
    <definedName name="EJ" localSheetId="12">#REF!</definedName>
    <definedName name="EJ" localSheetId="5">#REF!</definedName>
    <definedName name="EJ">#REF!</definedName>
    <definedName name="Elemento_vazado" localSheetId="12">#REF!</definedName>
    <definedName name="Elemento_vazado" localSheetId="5">#REF!</definedName>
    <definedName name="Elemento_vazado">#REF!</definedName>
    <definedName name="eliabe" localSheetId="12">#REF!</definedName>
    <definedName name="eliabe" localSheetId="5">#REF!</definedName>
    <definedName name="eliabe">#REF!</definedName>
    <definedName name="ELLICLAU" localSheetId="12">#REF!</definedName>
    <definedName name="ELLICLAU" localSheetId="5">#REF!</definedName>
    <definedName name="ELLICLAU">#REF!</definedName>
    <definedName name="EM" localSheetId="12">#REF!</definedName>
    <definedName name="EM" localSheetId="5">#REF!</definedName>
    <definedName name="EM">#REF!</definedName>
    <definedName name="EMI" localSheetId="12">#REF!</definedName>
    <definedName name="EMI" localSheetId="5">#REF!</definedName>
    <definedName name="EMI">#REF!</definedName>
    <definedName name="EMISS_1_MAT" localSheetId="12">#REF!</definedName>
    <definedName name="EMISS_1_MAT" localSheetId="5">#REF!</definedName>
    <definedName name="EMISS_1_MAT">#REF!</definedName>
    <definedName name="EMISS_1_SERV" localSheetId="12">#REF!</definedName>
    <definedName name="EMISS_1_SERV" localSheetId="5">#REF!</definedName>
    <definedName name="EMISS_1_SERV">#REF!</definedName>
    <definedName name="EMISS_2_MAT" localSheetId="12">#REF!</definedName>
    <definedName name="EMISS_2_MAT" localSheetId="5">#REF!</definedName>
    <definedName name="EMISS_2_MAT">#REF!</definedName>
    <definedName name="EMISS_2_SERV" localSheetId="12">#REF!</definedName>
    <definedName name="EMISS_2_SERV" localSheetId="5">#REF!</definedName>
    <definedName name="EMISS_2_SERV">#REF!</definedName>
    <definedName name="EMISS_2_SERV2" localSheetId="12">#REF!</definedName>
    <definedName name="EMISS_2_SERV2" localSheetId="5">#REF!</definedName>
    <definedName name="EMISS_2_SERV2">#REF!</definedName>
    <definedName name="EMISS_3_MAT" localSheetId="12">#REF!</definedName>
    <definedName name="EMISS_3_MAT" localSheetId="5">#REF!</definedName>
    <definedName name="EMISS_3_MAT">#REF!</definedName>
    <definedName name="EMISS_3_SERV" localSheetId="12">#REF!</definedName>
    <definedName name="EMISS_3_SERV" localSheetId="5">#REF!</definedName>
    <definedName name="EMISS_3_SERV">#REF!</definedName>
    <definedName name="EMISSÁRIO1_MATERIAIS">[15]EMISSÁRIO_!$H$39</definedName>
    <definedName name="EMISSÁRIO1_SERVIÇOS">[15]EMISSÁRIO_!$H$9</definedName>
    <definedName name="EMISSÁRIO2_MATERIAIS">[15]EMISSÁRIO_!$H$80</definedName>
    <definedName name="EMISSÁRIO2_SERVIÇOS">[15]EMISSÁRIO_!$H$50</definedName>
    <definedName name="Empolamento" localSheetId="12">#REF!</definedName>
    <definedName name="Empolamento" localSheetId="5">#REF!</definedName>
    <definedName name="Empolamento">#REF!</definedName>
    <definedName name="eNCARGOS" localSheetId="12">[1]Reforma!#REF!</definedName>
    <definedName name="eNCARGOS" localSheetId="5">[1]Reforma!#REF!</definedName>
    <definedName name="eNCARGOS">[1]Reforma!#REF!</definedName>
    <definedName name="EPVT" localSheetId="12">#REF!</definedName>
    <definedName name="EPVT" localSheetId="5">#REF!</definedName>
    <definedName name="EPVT">#REF!</definedName>
    <definedName name="EQPTO" localSheetId="12">#REF!</definedName>
    <definedName name="EQPTO" localSheetId="5">#REF!</definedName>
    <definedName name="EQPTO">#REF!</definedName>
    <definedName name="ER" localSheetId="12">[1]Reforma!#REF!</definedName>
    <definedName name="ER" localSheetId="5">[1]Reforma!#REF!</definedName>
    <definedName name="ER">[1]Reforma!#REF!</definedName>
    <definedName name="err">[0]!err</definedName>
    <definedName name="ert" localSheetId="12">[1]Reforma!#REF!</definedName>
    <definedName name="ert" localSheetId="5">[1]Reforma!#REF!</definedName>
    <definedName name="ert">[1]Reforma!#REF!</definedName>
    <definedName name="ERTYRE" localSheetId="12">[1]Reforma!#REF!</definedName>
    <definedName name="ERTYRE" localSheetId="5">[1]Reforma!#REF!</definedName>
    <definedName name="ERTYRE">[1]Reforma!#REF!</definedName>
    <definedName name="ES" localSheetId="12">[1]Reforma!#REF!</definedName>
    <definedName name="ES" localSheetId="5">[1]Reforma!#REF!</definedName>
    <definedName name="ES">[1]Reforma!#REF!</definedName>
    <definedName name="ESC_EMISS3_S" localSheetId="12">#REF!</definedName>
    <definedName name="ESC_EMISS3_S" localSheetId="5">#REF!</definedName>
    <definedName name="ESC_EMISS3_S">#REF!</definedName>
    <definedName name="Escavação" localSheetId="12">#REF!</definedName>
    <definedName name="Escavação" localSheetId="5">#REF!</definedName>
    <definedName name="Escavação">#REF!</definedName>
    <definedName name="ESCORAMENTO" localSheetId="12">#REF!</definedName>
    <definedName name="ESCORAMENTO" localSheetId="5">#REF!</definedName>
    <definedName name="ESCORAMENTO">#REF!</definedName>
    <definedName name="ESGOT_EMISS3_S" localSheetId="12">#REF!</definedName>
    <definedName name="ESGOT_EMISS3_S" localSheetId="5">#REF!</definedName>
    <definedName name="ESGOT_EMISS3_S">#REF!</definedName>
    <definedName name="ESGOTAMENTO" localSheetId="12">#REF!</definedName>
    <definedName name="ESGOTAMENTO" localSheetId="5">#REF!</definedName>
    <definedName name="ESGOTAMENTO">#REF!</definedName>
    <definedName name="EsmoH" localSheetId="12">#REF!</definedName>
    <definedName name="EsmoH" localSheetId="5">#REF!</definedName>
    <definedName name="EsmoH">#REF!</definedName>
    <definedName name="EsmoM" localSheetId="12">#REF!</definedName>
    <definedName name="EsmoM" localSheetId="5">#REF!</definedName>
    <definedName name="EsmoM">#REF!</definedName>
    <definedName name="EsmoMP" localSheetId="12">#REF!</definedName>
    <definedName name="EsmoMP" localSheetId="5">#REF!</definedName>
    <definedName name="EsmoMP">#REF!</definedName>
    <definedName name="Esquadrias" localSheetId="12">#REF!</definedName>
    <definedName name="Esquadrias" localSheetId="5">#REF!</definedName>
    <definedName name="Esquadrias">#REF!</definedName>
    <definedName name="est" localSheetId="12">#REF!</definedName>
    <definedName name="est" localSheetId="5">#REF!</definedName>
    <definedName name="est">#REF!</definedName>
    <definedName name="estado" localSheetId="12">#REF!</definedName>
    <definedName name="estado" localSheetId="5">#REF!</definedName>
    <definedName name="estado">#REF!</definedName>
    <definedName name="estrelacelest" localSheetId="12">'[9]PRO-08'!#REF!</definedName>
    <definedName name="estrelacelest" localSheetId="5">'[9]PRO-08'!#REF!</definedName>
    <definedName name="estrelacelest">'[9]PRO-08'!#REF!</definedName>
    <definedName name="Estrutura" localSheetId="12">'[21]Lote 02 FoFo'!#REF!</definedName>
    <definedName name="Estrutura" localSheetId="5">'[21]Lote 02 FoFo'!#REF!</definedName>
    <definedName name="Estrutura">'[21]Lote 02 FoFo'!#REF!</definedName>
    <definedName name="eu" localSheetId="3">[5]INSUMOS!$C$6</definedName>
    <definedName name="eu" hidden="1">{#N/A,#N/A,FALSE,"MO (2)"}</definedName>
    <definedName name="EXA" localSheetId="12">'[9]PRO-08'!#REF!</definedName>
    <definedName name="EXA" localSheetId="5">'[9]PRO-08'!#REF!</definedName>
    <definedName name="EXA">'[9]PRO-08'!#REF!</definedName>
    <definedName name="Excel_BuiltIn__FilterDatabase_11" localSheetId="12">#REF!</definedName>
    <definedName name="Excel_BuiltIn__FilterDatabase_11">#REF!</definedName>
    <definedName name="Excel_BuiltIn__FilterDatabase_12" localSheetId="12">#REF!</definedName>
    <definedName name="Excel_BuiltIn__FilterDatabase_12">#REF!</definedName>
    <definedName name="Excel_BuiltIn__FilterDatabase_2" localSheetId="12">#REF!</definedName>
    <definedName name="Excel_BuiltIn__FilterDatabase_2">#REF!</definedName>
    <definedName name="Excel_BuiltIn__FilterDatabase_3" localSheetId="12">#REF!</definedName>
    <definedName name="Excel_BuiltIn__FilterDatabase_3">#REF!</definedName>
    <definedName name="Excel_BuiltIn__FilterDatabase_4" localSheetId="12">#REF!</definedName>
    <definedName name="Excel_BuiltIn__FilterDatabase_4">#REF!</definedName>
    <definedName name="Excel_BuiltIn__FilterDatabase_5" localSheetId="12">#REF!</definedName>
    <definedName name="Excel_BuiltIn__FilterDatabase_5">#REF!</definedName>
    <definedName name="Excel_BuiltIn__FilterDatabase_6" localSheetId="12">#REF!</definedName>
    <definedName name="Excel_BuiltIn__FilterDatabase_6">#REF!</definedName>
    <definedName name="Excel_BuiltIn__FilterDatabase_7" localSheetId="12">#REF!</definedName>
    <definedName name="Excel_BuiltIn__FilterDatabase_7">#REF!</definedName>
    <definedName name="Excel_BuiltIn__FilterDatabase_8" localSheetId="12">#REF!</definedName>
    <definedName name="Excel_BuiltIn__FilterDatabase_8" localSheetId="5">#REF!</definedName>
    <definedName name="Excel_BuiltIn__FilterDatabase_8">#REF!</definedName>
    <definedName name="Excel_BuiltIn__FilterDatabase_9" localSheetId="12">#REF!</definedName>
    <definedName name="Excel_BuiltIn__FilterDatabase_9">#REF!</definedName>
    <definedName name="Excel_BuiltIn_Database" localSheetId="12">#REF!</definedName>
    <definedName name="Excel_BuiltIn_Database" localSheetId="5">#REF!</definedName>
    <definedName name="Excel_BuiltIn_Database">#REF!</definedName>
    <definedName name="Excel_BuiltIn_Database_1" localSheetId="12">#REF!</definedName>
    <definedName name="Excel_BuiltIn_Database_1" localSheetId="5">#REF!</definedName>
    <definedName name="Excel_BuiltIn_Database_1">#REF!</definedName>
    <definedName name="Excel_BuiltIn_Database_6" localSheetId="12">#REF!</definedName>
    <definedName name="Excel_BuiltIn_Database_6" localSheetId="5">#REF!</definedName>
    <definedName name="Excel_BuiltIn_Database_6">#REF!</definedName>
    <definedName name="Excel_BuiltIn_Print_Area_1" localSheetId="12">#REF!</definedName>
    <definedName name="Excel_BuiltIn_Print_Area_1" localSheetId="5">#REF!</definedName>
    <definedName name="Excel_BuiltIn_Print_Area_1">#REF!</definedName>
    <definedName name="Excel_BuiltIn_Print_Area_3" localSheetId="12">#REF!</definedName>
    <definedName name="Excel_BuiltIn_Print_Area_3">#REF!</definedName>
    <definedName name="Excel_BuiltIn_Print_Area_3_1" localSheetId="12">#REF!</definedName>
    <definedName name="Excel_BuiltIn_Print_Area_3_1" localSheetId="5">#REF!</definedName>
    <definedName name="Excel_BuiltIn_Print_Area_3_1">#REF!</definedName>
    <definedName name="Excel_BuiltIn_Print_Area_4" localSheetId="12">#REF!</definedName>
    <definedName name="Excel_BuiltIn_Print_Area_4">#REF!</definedName>
    <definedName name="Excel_BuiltIn_Print_Area_4_1" localSheetId="12">#REF!</definedName>
    <definedName name="Excel_BuiltIn_Print_Area_4_1" localSheetId="5">#REF!</definedName>
    <definedName name="Excel_BuiltIn_Print_Area_4_1">#REF!</definedName>
    <definedName name="Excel_BuiltIn_Print_Area_5_1" localSheetId="12">#REF!</definedName>
    <definedName name="Excel_BuiltIn_Print_Area_5_1" localSheetId="5">#REF!</definedName>
    <definedName name="Excel_BuiltIn_Print_Area_5_1">#REF!</definedName>
    <definedName name="Excel_BuiltIn_Print_Titles_2" localSheetId="12">#REF!</definedName>
    <definedName name="Excel_BuiltIn_Print_Titles_2" localSheetId="5">#REF!</definedName>
    <definedName name="Excel_BuiltIn_Print_Titles_2">#REF!</definedName>
    <definedName name="Excel_BuiltIn_Print_Titles_2_1" localSheetId="12">#REF!</definedName>
    <definedName name="Excel_BuiltIn_Print_Titles_2_1" localSheetId="5">#REF!</definedName>
    <definedName name="Excel_BuiltIn_Print_Titles_2_1" localSheetId="18">#REF!</definedName>
    <definedName name="Excel_BuiltIn_Print_Titles_2_1" localSheetId="11">#REF!</definedName>
    <definedName name="Excel_BuiltIn_Print_Titles_2_1">#REF!</definedName>
    <definedName name="Excel_BuiltIn_Print_Titles_3" localSheetId="12">#REF!</definedName>
    <definedName name="Excel_BuiltIn_Print_Titles_3">#REF!</definedName>
    <definedName name="Excel_BuiltIn_Print_Titles_4" localSheetId="12">#REF!</definedName>
    <definedName name="Excel_BuiltIn_Print_Titles_4">#REF!</definedName>
    <definedName name="Excel_BuiltIn_Print_Titles_6_1" localSheetId="12">#REF!</definedName>
    <definedName name="Excel_BuiltIn_Print_Titles_6_1">#REF!</definedName>
    <definedName name="Excel_BuiltIn_Print_Titles_8" localSheetId="12">'[22]Orçamento Cisterna'!#REF!</definedName>
    <definedName name="Excel_BuiltIn_Print_Titles_8" localSheetId="5">'[22]Orçamento Cisterna'!#REF!</definedName>
    <definedName name="Excel_BuiltIn_Print_Titles_8" localSheetId="18">'[22]Orçamento Cisterna'!#REF!</definedName>
    <definedName name="Excel_BuiltIn_Print_Titles_8" localSheetId="11">'[22]Orçamento Cisterna'!#REF!</definedName>
    <definedName name="Excel_BuiltIn_Print_Titles_8">'[22]Orçamento Cisterna'!#REF!</definedName>
    <definedName name="EXTENSAO" localSheetId="12">#REF!</definedName>
    <definedName name="EXTENSAO" localSheetId="5">#REF!</definedName>
    <definedName name="EXTENSAO">#REF!</definedName>
    <definedName name="Extenso">[0]!Extenso</definedName>
    <definedName name="F_01_120" localSheetId="12">#REF!</definedName>
    <definedName name="F_01_120" localSheetId="5">#REF!</definedName>
    <definedName name="F_01_120">#REF!</definedName>
    <definedName name="F_01_150" localSheetId="12">#REF!</definedName>
    <definedName name="F_01_150" localSheetId="5">#REF!</definedName>
    <definedName name="F_01_150">#REF!</definedName>
    <definedName name="F_01_180" localSheetId="12">#REF!</definedName>
    <definedName name="F_01_180" localSheetId="5">#REF!</definedName>
    <definedName name="F_01_180">#REF!</definedName>
    <definedName name="F_01_210" localSheetId="12">#REF!</definedName>
    <definedName name="F_01_210" localSheetId="5">#REF!</definedName>
    <definedName name="F_01_210">#REF!</definedName>
    <definedName name="F_01_240" localSheetId="12">#REF!</definedName>
    <definedName name="F_01_240" localSheetId="5">#REF!</definedName>
    <definedName name="F_01_240">#REF!</definedName>
    <definedName name="F_01_270" localSheetId="12">#REF!</definedName>
    <definedName name="F_01_270" localSheetId="5">#REF!</definedName>
    <definedName name="F_01_270">#REF!</definedName>
    <definedName name="F_01_30" localSheetId="12">#REF!</definedName>
    <definedName name="F_01_30" localSheetId="5">#REF!</definedName>
    <definedName name="F_01_30">#REF!</definedName>
    <definedName name="F_01_300" localSheetId="12">#REF!</definedName>
    <definedName name="F_01_300" localSheetId="5">#REF!</definedName>
    <definedName name="F_01_300">#REF!</definedName>
    <definedName name="F_01_330" localSheetId="12">#REF!</definedName>
    <definedName name="F_01_330" localSheetId="5">#REF!</definedName>
    <definedName name="F_01_330">#REF!</definedName>
    <definedName name="F_01_360" localSheetId="12">#REF!</definedName>
    <definedName name="F_01_360" localSheetId="5">#REF!</definedName>
    <definedName name="F_01_360">#REF!</definedName>
    <definedName name="F_01_390" localSheetId="12">#REF!</definedName>
    <definedName name="F_01_390" localSheetId="5">#REF!</definedName>
    <definedName name="F_01_390">#REF!</definedName>
    <definedName name="F_01_420" localSheetId="12">#REF!</definedName>
    <definedName name="F_01_420" localSheetId="5">#REF!</definedName>
    <definedName name="F_01_420">#REF!</definedName>
    <definedName name="F_01_450" localSheetId="12">#REF!</definedName>
    <definedName name="F_01_450" localSheetId="5">#REF!</definedName>
    <definedName name="F_01_450">#REF!</definedName>
    <definedName name="F_01_480" localSheetId="12">#REF!</definedName>
    <definedName name="F_01_480" localSheetId="5">#REF!</definedName>
    <definedName name="F_01_480">#REF!</definedName>
    <definedName name="F_01_510" localSheetId="12">#REF!</definedName>
    <definedName name="F_01_510" localSheetId="5">#REF!</definedName>
    <definedName name="F_01_510">#REF!</definedName>
    <definedName name="F_01_540" localSheetId="12">#REF!</definedName>
    <definedName name="F_01_540" localSheetId="5">#REF!</definedName>
    <definedName name="F_01_540">#REF!</definedName>
    <definedName name="F_01_570" localSheetId="12">#REF!</definedName>
    <definedName name="F_01_570" localSheetId="5">#REF!</definedName>
    <definedName name="F_01_570">#REF!</definedName>
    <definedName name="F_01_60" localSheetId="12">#REF!</definedName>
    <definedName name="F_01_60" localSheetId="5">#REF!</definedName>
    <definedName name="F_01_60">#REF!</definedName>
    <definedName name="F_01_600" localSheetId="12">#REF!</definedName>
    <definedName name="F_01_600" localSheetId="5">#REF!</definedName>
    <definedName name="F_01_600">#REF!</definedName>
    <definedName name="F_01_630" localSheetId="12">#REF!</definedName>
    <definedName name="F_01_630" localSheetId="5">#REF!</definedName>
    <definedName name="F_01_630">#REF!</definedName>
    <definedName name="F_01_660" localSheetId="12">#REF!</definedName>
    <definedName name="F_01_660" localSheetId="5">#REF!</definedName>
    <definedName name="F_01_660">#REF!</definedName>
    <definedName name="F_01_690" localSheetId="12">#REF!</definedName>
    <definedName name="F_01_690" localSheetId="5">#REF!</definedName>
    <definedName name="F_01_690">#REF!</definedName>
    <definedName name="F_01_720" localSheetId="12">#REF!</definedName>
    <definedName name="F_01_720" localSheetId="5">#REF!</definedName>
    <definedName name="F_01_720">#REF!</definedName>
    <definedName name="F_01_90" localSheetId="12">#REF!</definedName>
    <definedName name="F_01_90" localSheetId="5">#REF!</definedName>
    <definedName name="F_01_90">#REF!</definedName>
    <definedName name="F_02_120" localSheetId="12">#REF!</definedName>
    <definedName name="F_02_120" localSheetId="5">#REF!</definedName>
    <definedName name="F_02_120">#REF!</definedName>
    <definedName name="F_02_150" localSheetId="12">#REF!</definedName>
    <definedName name="F_02_150" localSheetId="5">#REF!</definedName>
    <definedName name="F_02_150">#REF!</definedName>
    <definedName name="F_02_180" localSheetId="12">#REF!</definedName>
    <definedName name="F_02_180" localSheetId="5">#REF!</definedName>
    <definedName name="F_02_180">#REF!</definedName>
    <definedName name="F_02_210" localSheetId="12">#REF!</definedName>
    <definedName name="F_02_210" localSheetId="5">#REF!</definedName>
    <definedName name="F_02_210">#REF!</definedName>
    <definedName name="F_02_240" localSheetId="12">#REF!</definedName>
    <definedName name="F_02_240" localSheetId="5">#REF!</definedName>
    <definedName name="F_02_240">#REF!</definedName>
    <definedName name="F_02_270" localSheetId="12">#REF!</definedName>
    <definedName name="F_02_270" localSheetId="5">#REF!</definedName>
    <definedName name="F_02_270">#REF!</definedName>
    <definedName name="F_02_30" localSheetId="12">#REF!</definedName>
    <definedName name="F_02_30" localSheetId="5">#REF!</definedName>
    <definedName name="F_02_30">#REF!</definedName>
    <definedName name="F_02_300" localSheetId="12">#REF!</definedName>
    <definedName name="F_02_300" localSheetId="5">#REF!</definedName>
    <definedName name="F_02_300">#REF!</definedName>
    <definedName name="F_02_330" localSheetId="12">#REF!</definedName>
    <definedName name="F_02_330" localSheetId="5">#REF!</definedName>
    <definedName name="F_02_330">#REF!</definedName>
    <definedName name="F_02_360" localSheetId="12">#REF!</definedName>
    <definedName name="F_02_360" localSheetId="5">#REF!</definedName>
    <definedName name="F_02_360">#REF!</definedName>
    <definedName name="F_02_390" localSheetId="12">#REF!</definedName>
    <definedName name="F_02_390" localSheetId="5">#REF!</definedName>
    <definedName name="F_02_390">#REF!</definedName>
    <definedName name="F_02_420" localSheetId="12">#REF!</definedName>
    <definedName name="F_02_420" localSheetId="5">#REF!</definedName>
    <definedName name="F_02_420">#REF!</definedName>
    <definedName name="F_02_450" localSheetId="12">#REF!</definedName>
    <definedName name="F_02_450" localSheetId="5">#REF!</definedName>
    <definedName name="F_02_450">#REF!</definedName>
    <definedName name="F_02_480" localSheetId="12">#REF!</definedName>
    <definedName name="F_02_480" localSheetId="5">#REF!</definedName>
    <definedName name="F_02_480">#REF!</definedName>
    <definedName name="F_02_510" localSheetId="12">#REF!</definedName>
    <definedName name="F_02_510" localSheetId="5">#REF!</definedName>
    <definedName name="F_02_510">#REF!</definedName>
    <definedName name="F_02_540" localSheetId="12">#REF!</definedName>
    <definedName name="F_02_540" localSheetId="5">#REF!</definedName>
    <definedName name="F_02_540">#REF!</definedName>
    <definedName name="F_02_570" localSheetId="12">#REF!</definedName>
    <definedName name="F_02_570" localSheetId="5">#REF!</definedName>
    <definedName name="F_02_570">#REF!</definedName>
    <definedName name="F_02_60" localSheetId="12">#REF!</definedName>
    <definedName name="F_02_60" localSheetId="5">#REF!</definedName>
    <definedName name="F_02_60">#REF!</definedName>
    <definedName name="F_02_600" localSheetId="12">#REF!</definedName>
    <definedName name="F_02_600" localSheetId="5">#REF!</definedName>
    <definedName name="F_02_600">#REF!</definedName>
    <definedName name="F_02_630" localSheetId="12">#REF!</definedName>
    <definedName name="F_02_630" localSheetId="5">#REF!</definedName>
    <definedName name="F_02_630">#REF!</definedName>
    <definedName name="F_02_660" localSheetId="12">#REF!</definedName>
    <definedName name="F_02_660" localSheetId="5">#REF!</definedName>
    <definedName name="F_02_660">#REF!</definedName>
    <definedName name="F_02_690" localSheetId="12">#REF!</definedName>
    <definedName name="F_02_690" localSheetId="5">#REF!</definedName>
    <definedName name="F_02_690">#REF!</definedName>
    <definedName name="F_02_720" localSheetId="12">#REF!</definedName>
    <definedName name="F_02_720" localSheetId="5">#REF!</definedName>
    <definedName name="F_02_720">#REF!</definedName>
    <definedName name="F_02_90" localSheetId="12">#REF!</definedName>
    <definedName name="F_02_90" localSheetId="5">#REF!</definedName>
    <definedName name="F_02_90">#REF!</definedName>
    <definedName name="F_03_120" localSheetId="12">#REF!</definedName>
    <definedName name="F_03_120" localSheetId="5">#REF!</definedName>
    <definedName name="F_03_120">#REF!</definedName>
    <definedName name="F_03_150" localSheetId="12">#REF!</definedName>
    <definedName name="F_03_150" localSheetId="5">#REF!</definedName>
    <definedName name="F_03_150">#REF!</definedName>
    <definedName name="F_03_180" localSheetId="12">#REF!</definedName>
    <definedName name="F_03_180" localSheetId="5">#REF!</definedName>
    <definedName name="F_03_180">#REF!</definedName>
    <definedName name="F_03_210" localSheetId="12">#REF!</definedName>
    <definedName name="F_03_210" localSheetId="5">#REF!</definedName>
    <definedName name="F_03_210">#REF!</definedName>
    <definedName name="F_03_240" localSheetId="12">#REF!</definedName>
    <definedName name="F_03_240" localSheetId="5">#REF!</definedName>
    <definedName name="F_03_240">#REF!</definedName>
    <definedName name="F_03_270" localSheetId="12">#REF!</definedName>
    <definedName name="F_03_270" localSheetId="5">#REF!</definedName>
    <definedName name="F_03_270">#REF!</definedName>
    <definedName name="F_03_30" localSheetId="12">#REF!</definedName>
    <definedName name="F_03_30" localSheetId="5">#REF!</definedName>
    <definedName name="F_03_30">#REF!</definedName>
    <definedName name="F_03_300" localSheetId="12">#REF!</definedName>
    <definedName name="F_03_300" localSheetId="5">#REF!</definedName>
    <definedName name="F_03_300">#REF!</definedName>
    <definedName name="F_03_330" localSheetId="12">#REF!</definedName>
    <definedName name="F_03_330" localSheetId="5">#REF!</definedName>
    <definedName name="F_03_330">#REF!</definedName>
    <definedName name="F_03_360" localSheetId="12">#REF!</definedName>
    <definedName name="F_03_360" localSheetId="5">#REF!</definedName>
    <definedName name="F_03_360">#REF!</definedName>
    <definedName name="F_03_390" localSheetId="12">#REF!</definedName>
    <definedName name="F_03_390" localSheetId="5">#REF!</definedName>
    <definedName name="F_03_390">#REF!</definedName>
    <definedName name="F_03_420" localSheetId="12">#REF!</definedName>
    <definedName name="F_03_420" localSheetId="5">#REF!</definedName>
    <definedName name="F_03_420">#REF!</definedName>
    <definedName name="F_03_450" localSheetId="12">#REF!</definedName>
    <definedName name="F_03_450" localSheetId="5">#REF!</definedName>
    <definedName name="F_03_450">#REF!</definedName>
    <definedName name="F_03_480" localSheetId="12">#REF!</definedName>
    <definedName name="F_03_480" localSheetId="5">#REF!</definedName>
    <definedName name="F_03_480">#REF!</definedName>
    <definedName name="F_03_510" localSheetId="12">#REF!</definedName>
    <definedName name="F_03_510" localSheetId="5">#REF!</definedName>
    <definedName name="F_03_510">#REF!</definedName>
    <definedName name="F_03_540" localSheetId="12">#REF!</definedName>
    <definedName name="F_03_540" localSheetId="5">#REF!</definedName>
    <definedName name="F_03_540">#REF!</definedName>
    <definedName name="F_03_570" localSheetId="12">#REF!</definedName>
    <definedName name="F_03_570" localSheetId="5">#REF!</definedName>
    <definedName name="F_03_570">#REF!</definedName>
    <definedName name="F_03_60" localSheetId="12">#REF!</definedName>
    <definedName name="F_03_60" localSheetId="5">#REF!</definedName>
    <definedName name="F_03_60">#REF!</definedName>
    <definedName name="F_03_600" localSheetId="12">#REF!</definedName>
    <definedName name="F_03_600" localSheetId="5">#REF!</definedName>
    <definedName name="F_03_600">#REF!</definedName>
    <definedName name="F_03_630" localSheetId="12">#REF!</definedName>
    <definedName name="F_03_630" localSheetId="5">#REF!</definedName>
    <definedName name="F_03_630">#REF!</definedName>
    <definedName name="F_03_660" localSheetId="12">#REF!</definedName>
    <definedName name="F_03_660" localSheetId="5">#REF!</definedName>
    <definedName name="F_03_660">#REF!</definedName>
    <definedName name="F_03_690" localSheetId="12">#REF!</definedName>
    <definedName name="F_03_690" localSheetId="5">#REF!</definedName>
    <definedName name="F_03_690">#REF!</definedName>
    <definedName name="F_03_720" localSheetId="12">#REF!</definedName>
    <definedName name="F_03_720" localSheetId="5">#REF!</definedName>
    <definedName name="F_03_720">#REF!</definedName>
    <definedName name="F_03_90" localSheetId="12">#REF!</definedName>
    <definedName name="F_03_90" localSheetId="5">#REF!</definedName>
    <definedName name="F_03_90">#REF!</definedName>
    <definedName name="F_04_120" localSheetId="12">#REF!</definedName>
    <definedName name="F_04_120" localSheetId="5">#REF!</definedName>
    <definedName name="F_04_120">#REF!</definedName>
    <definedName name="F_04_150" localSheetId="12">#REF!</definedName>
    <definedName name="F_04_150" localSheetId="5">#REF!</definedName>
    <definedName name="F_04_150">#REF!</definedName>
    <definedName name="F_04_180" localSheetId="12">#REF!</definedName>
    <definedName name="F_04_180" localSheetId="5">#REF!</definedName>
    <definedName name="F_04_180">#REF!</definedName>
    <definedName name="F_04_210" localSheetId="12">#REF!</definedName>
    <definedName name="F_04_210" localSheetId="5">#REF!</definedName>
    <definedName name="F_04_210">#REF!</definedName>
    <definedName name="F_04_240" localSheetId="12">#REF!</definedName>
    <definedName name="F_04_240" localSheetId="5">#REF!</definedName>
    <definedName name="F_04_240">#REF!</definedName>
    <definedName name="F_04_270" localSheetId="12">#REF!</definedName>
    <definedName name="F_04_270" localSheetId="5">#REF!</definedName>
    <definedName name="F_04_270">#REF!</definedName>
    <definedName name="F_04_30" localSheetId="12">#REF!</definedName>
    <definedName name="F_04_30" localSheetId="5">#REF!</definedName>
    <definedName name="F_04_30">#REF!</definedName>
    <definedName name="F_04_300" localSheetId="12">#REF!</definedName>
    <definedName name="F_04_300" localSheetId="5">#REF!</definedName>
    <definedName name="F_04_300">#REF!</definedName>
    <definedName name="F_04_330" localSheetId="12">#REF!</definedName>
    <definedName name="F_04_330" localSheetId="5">#REF!</definedName>
    <definedName name="F_04_330">#REF!</definedName>
    <definedName name="F_04_360" localSheetId="12">#REF!</definedName>
    <definedName name="F_04_360" localSheetId="5">#REF!</definedName>
    <definedName name="F_04_360">#REF!</definedName>
    <definedName name="F_04_390" localSheetId="12">#REF!</definedName>
    <definedName name="F_04_390" localSheetId="5">#REF!</definedName>
    <definedName name="F_04_390">#REF!</definedName>
    <definedName name="F_04_420" localSheetId="12">#REF!</definedName>
    <definedName name="F_04_420" localSheetId="5">#REF!</definedName>
    <definedName name="F_04_420">#REF!</definedName>
    <definedName name="F_04_450" localSheetId="12">#REF!</definedName>
    <definedName name="F_04_450" localSheetId="5">#REF!</definedName>
    <definedName name="F_04_450">#REF!</definedName>
    <definedName name="F_04_480" localSheetId="12">#REF!</definedName>
    <definedName name="F_04_480" localSheetId="5">#REF!</definedName>
    <definedName name="F_04_480">#REF!</definedName>
    <definedName name="F_04_510" localSheetId="12">#REF!</definedName>
    <definedName name="F_04_510" localSheetId="5">#REF!</definedName>
    <definedName name="F_04_510">#REF!</definedName>
    <definedName name="F_04_540" localSheetId="12">#REF!</definedName>
    <definedName name="F_04_540" localSheetId="5">#REF!</definedName>
    <definedName name="F_04_540">#REF!</definedName>
    <definedName name="F_04_570" localSheetId="12">#REF!</definedName>
    <definedName name="F_04_570" localSheetId="5">#REF!</definedName>
    <definedName name="F_04_570">#REF!</definedName>
    <definedName name="F_04_60" localSheetId="12">#REF!</definedName>
    <definedName name="F_04_60" localSheetId="5">#REF!</definedName>
    <definedName name="F_04_60">#REF!</definedName>
    <definedName name="F_04_600" localSheetId="12">#REF!</definedName>
    <definedName name="F_04_600" localSheetId="5">#REF!</definedName>
    <definedName name="F_04_600">#REF!</definedName>
    <definedName name="F_04_630" localSheetId="12">#REF!</definedName>
    <definedName name="F_04_630" localSheetId="5">#REF!</definedName>
    <definedName name="F_04_630">#REF!</definedName>
    <definedName name="F_04_660" localSheetId="12">#REF!</definedName>
    <definedName name="F_04_660" localSheetId="5">#REF!</definedName>
    <definedName name="F_04_660">#REF!</definedName>
    <definedName name="F_04_690" localSheetId="12">#REF!</definedName>
    <definedName name="F_04_690" localSheetId="5">#REF!</definedName>
    <definedName name="F_04_690">#REF!</definedName>
    <definedName name="F_04_720" localSheetId="12">#REF!</definedName>
    <definedName name="F_04_720" localSheetId="5">#REF!</definedName>
    <definedName name="F_04_720">#REF!</definedName>
    <definedName name="F_04_90" localSheetId="12">#REF!</definedName>
    <definedName name="F_04_90" localSheetId="5">#REF!</definedName>
    <definedName name="F_04_90">#REF!</definedName>
    <definedName name="F_05_120" localSheetId="12">#REF!</definedName>
    <definedName name="F_05_120" localSheetId="5">#REF!</definedName>
    <definedName name="F_05_120">#REF!</definedName>
    <definedName name="F_05_150" localSheetId="12">#REF!</definedName>
    <definedName name="F_05_150" localSheetId="5">#REF!</definedName>
    <definedName name="F_05_150">#REF!</definedName>
    <definedName name="F_05_180" localSheetId="12">#REF!</definedName>
    <definedName name="F_05_180" localSheetId="5">#REF!</definedName>
    <definedName name="F_05_180">#REF!</definedName>
    <definedName name="F_05_210" localSheetId="12">#REF!</definedName>
    <definedName name="F_05_210" localSheetId="5">#REF!</definedName>
    <definedName name="F_05_210">#REF!</definedName>
    <definedName name="F_05_240" localSheetId="12">#REF!</definedName>
    <definedName name="F_05_240" localSheetId="5">#REF!</definedName>
    <definedName name="F_05_240">#REF!</definedName>
    <definedName name="F_05_270" localSheetId="12">#REF!</definedName>
    <definedName name="F_05_270" localSheetId="5">#REF!</definedName>
    <definedName name="F_05_270">#REF!</definedName>
    <definedName name="F_05_30" localSheetId="12">#REF!</definedName>
    <definedName name="F_05_30" localSheetId="5">#REF!</definedName>
    <definedName name="F_05_30">#REF!</definedName>
    <definedName name="F_05_300" localSheetId="12">#REF!</definedName>
    <definedName name="F_05_300" localSheetId="5">#REF!</definedName>
    <definedName name="F_05_300">#REF!</definedName>
    <definedName name="F_05_330" localSheetId="12">#REF!</definedName>
    <definedName name="F_05_330" localSheetId="5">#REF!</definedName>
    <definedName name="F_05_330">#REF!</definedName>
    <definedName name="F_05_360" localSheetId="12">#REF!</definedName>
    <definedName name="F_05_360" localSheetId="5">#REF!</definedName>
    <definedName name="F_05_360">#REF!</definedName>
    <definedName name="F_05_390" localSheetId="12">#REF!</definedName>
    <definedName name="F_05_390" localSheetId="5">#REF!</definedName>
    <definedName name="F_05_390">#REF!</definedName>
    <definedName name="F_05_420" localSheetId="12">#REF!</definedName>
    <definedName name="F_05_420" localSheetId="5">#REF!</definedName>
    <definedName name="F_05_420">#REF!</definedName>
    <definedName name="F_05_450" localSheetId="12">#REF!</definedName>
    <definedName name="F_05_450" localSheetId="5">#REF!</definedName>
    <definedName name="F_05_450">#REF!</definedName>
    <definedName name="F_05_480" localSheetId="12">#REF!</definedName>
    <definedName name="F_05_480" localSheetId="5">#REF!</definedName>
    <definedName name="F_05_480">#REF!</definedName>
    <definedName name="F_05_510" localSheetId="12">#REF!</definedName>
    <definedName name="F_05_510" localSheetId="5">#REF!</definedName>
    <definedName name="F_05_510">#REF!</definedName>
    <definedName name="F_05_540" localSheetId="12">#REF!</definedName>
    <definedName name="F_05_540" localSheetId="5">#REF!</definedName>
    <definedName name="F_05_540">#REF!</definedName>
    <definedName name="F_05_570" localSheetId="12">#REF!</definedName>
    <definedName name="F_05_570" localSheetId="5">#REF!</definedName>
    <definedName name="F_05_570">#REF!</definedName>
    <definedName name="F_05_60" localSheetId="12">#REF!</definedName>
    <definedName name="F_05_60" localSheetId="5">#REF!</definedName>
    <definedName name="F_05_60">#REF!</definedName>
    <definedName name="F_05_600" localSheetId="12">#REF!</definedName>
    <definedName name="F_05_600" localSheetId="5">#REF!</definedName>
    <definedName name="F_05_600">#REF!</definedName>
    <definedName name="F_05_630" localSheetId="12">#REF!</definedName>
    <definedName name="F_05_630" localSheetId="5">#REF!</definedName>
    <definedName name="F_05_630">#REF!</definedName>
    <definedName name="F_05_660" localSheetId="12">#REF!</definedName>
    <definedName name="F_05_660" localSheetId="5">#REF!</definedName>
    <definedName name="F_05_660">#REF!</definedName>
    <definedName name="F_05_690" localSheetId="12">#REF!</definedName>
    <definedName name="F_05_690" localSheetId="5">#REF!</definedName>
    <definedName name="F_05_690">#REF!</definedName>
    <definedName name="F_05_720" localSheetId="12">#REF!</definedName>
    <definedName name="F_05_720" localSheetId="5">#REF!</definedName>
    <definedName name="F_05_720">#REF!</definedName>
    <definedName name="F_05_90" localSheetId="12">#REF!</definedName>
    <definedName name="F_05_90" localSheetId="5">#REF!</definedName>
    <definedName name="F_05_90">#REF!</definedName>
    <definedName name="F_06_120" localSheetId="12">#REF!</definedName>
    <definedName name="F_06_120" localSheetId="5">#REF!</definedName>
    <definedName name="F_06_120">#REF!</definedName>
    <definedName name="F_06_150" localSheetId="12">#REF!</definedName>
    <definedName name="F_06_150" localSheetId="5">#REF!</definedName>
    <definedName name="F_06_150">#REF!</definedName>
    <definedName name="F_06_180" localSheetId="12">#REF!</definedName>
    <definedName name="F_06_180" localSheetId="5">#REF!</definedName>
    <definedName name="F_06_180">#REF!</definedName>
    <definedName name="F_06_210" localSheetId="12">#REF!</definedName>
    <definedName name="F_06_210" localSheetId="5">#REF!</definedName>
    <definedName name="F_06_210">#REF!</definedName>
    <definedName name="F_06_240" localSheetId="12">#REF!</definedName>
    <definedName name="F_06_240" localSheetId="5">#REF!</definedName>
    <definedName name="F_06_240">#REF!</definedName>
    <definedName name="F_06_270" localSheetId="12">#REF!</definedName>
    <definedName name="F_06_270" localSheetId="5">#REF!</definedName>
    <definedName name="F_06_270">#REF!</definedName>
    <definedName name="F_06_30" localSheetId="12">#REF!</definedName>
    <definedName name="F_06_30" localSheetId="5">#REF!</definedName>
    <definedName name="F_06_30">#REF!</definedName>
    <definedName name="F_06_300" localSheetId="12">#REF!</definedName>
    <definedName name="F_06_300" localSheetId="5">#REF!</definedName>
    <definedName name="F_06_300">#REF!</definedName>
    <definedName name="F_06_330" localSheetId="12">#REF!</definedName>
    <definedName name="F_06_330" localSheetId="5">#REF!</definedName>
    <definedName name="F_06_330">#REF!</definedName>
    <definedName name="F_06_360" localSheetId="12">#REF!</definedName>
    <definedName name="F_06_360" localSheetId="5">#REF!</definedName>
    <definedName name="F_06_360">#REF!</definedName>
    <definedName name="F_06_390" localSheetId="12">#REF!</definedName>
    <definedName name="F_06_390" localSheetId="5">#REF!</definedName>
    <definedName name="F_06_390">#REF!</definedName>
    <definedName name="F_06_420" localSheetId="12">#REF!</definedName>
    <definedName name="F_06_420" localSheetId="5">#REF!</definedName>
    <definedName name="F_06_420">#REF!</definedName>
    <definedName name="F_06_450" localSheetId="12">#REF!</definedName>
    <definedName name="F_06_450" localSheetId="5">#REF!</definedName>
    <definedName name="F_06_450">#REF!</definedName>
    <definedName name="F_06_480" localSheetId="12">#REF!</definedName>
    <definedName name="F_06_480" localSheetId="5">#REF!</definedName>
    <definedName name="F_06_480">#REF!</definedName>
    <definedName name="F_06_510" localSheetId="12">#REF!</definedName>
    <definedName name="F_06_510" localSheetId="5">#REF!</definedName>
    <definedName name="F_06_510">#REF!</definedName>
    <definedName name="F_06_540" localSheetId="12">#REF!</definedName>
    <definedName name="F_06_540" localSheetId="5">#REF!</definedName>
    <definedName name="F_06_540">#REF!</definedName>
    <definedName name="F_06_570" localSheetId="12">#REF!</definedName>
    <definedName name="F_06_570" localSheetId="5">#REF!</definedName>
    <definedName name="F_06_570">#REF!</definedName>
    <definedName name="F_06_60" localSheetId="12">#REF!</definedName>
    <definedName name="F_06_60" localSheetId="5">#REF!</definedName>
    <definedName name="F_06_60">#REF!</definedName>
    <definedName name="F_06_600" localSheetId="12">#REF!</definedName>
    <definedName name="F_06_600" localSheetId="5">#REF!</definedName>
    <definedName name="F_06_600">#REF!</definedName>
    <definedName name="F_06_630" localSheetId="12">#REF!</definedName>
    <definedName name="F_06_630" localSheetId="5">#REF!</definedName>
    <definedName name="F_06_630">#REF!</definedName>
    <definedName name="F_06_660" localSheetId="12">#REF!</definedName>
    <definedName name="F_06_660" localSheetId="5">#REF!</definedName>
    <definedName name="F_06_660">#REF!</definedName>
    <definedName name="F_06_690" localSheetId="12">#REF!</definedName>
    <definedName name="F_06_690" localSheetId="5">#REF!</definedName>
    <definedName name="F_06_690">#REF!</definedName>
    <definedName name="F_06_720" localSheetId="12">#REF!</definedName>
    <definedName name="F_06_720" localSheetId="5">#REF!</definedName>
    <definedName name="F_06_720">#REF!</definedName>
    <definedName name="F_06_90" localSheetId="12">#REF!</definedName>
    <definedName name="F_06_90" localSheetId="5">#REF!</definedName>
    <definedName name="F_06_90">#REF!</definedName>
    <definedName name="F_07_120" localSheetId="12">#REF!</definedName>
    <definedName name="F_07_120" localSheetId="5">#REF!</definedName>
    <definedName name="F_07_120">#REF!</definedName>
    <definedName name="F_07_150" localSheetId="12">#REF!</definedName>
    <definedName name="F_07_150" localSheetId="5">#REF!</definedName>
    <definedName name="F_07_150">#REF!</definedName>
    <definedName name="F_07_180" localSheetId="12">#REF!</definedName>
    <definedName name="F_07_180" localSheetId="5">#REF!</definedName>
    <definedName name="F_07_180">#REF!</definedName>
    <definedName name="F_07_210" localSheetId="12">#REF!</definedName>
    <definedName name="F_07_210" localSheetId="5">#REF!</definedName>
    <definedName name="F_07_210">#REF!</definedName>
    <definedName name="F_07_240" localSheetId="12">#REF!</definedName>
    <definedName name="F_07_240" localSheetId="5">#REF!</definedName>
    <definedName name="F_07_240">#REF!</definedName>
    <definedName name="F_07_270" localSheetId="12">#REF!</definedName>
    <definedName name="F_07_270" localSheetId="5">#REF!</definedName>
    <definedName name="F_07_270">#REF!</definedName>
    <definedName name="F_07_30" localSheetId="12">#REF!</definedName>
    <definedName name="F_07_30" localSheetId="5">#REF!</definedName>
    <definedName name="F_07_30">#REF!</definedName>
    <definedName name="F_07_300" localSheetId="12">#REF!</definedName>
    <definedName name="F_07_300" localSheetId="5">#REF!</definedName>
    <definedName name="F_07_300">#REF!</definedName>
    <definedName name="F_07_330" localSheetId="12">#REF!</definedName>
    <definedName name="F_07_330" localSheetId="5">#REF!</definedName>
    <definedName name="F_07_330">#REF!</definedName>
    <definedName name="F_07_360" localSheetId="12">#REF!</definedName>
    <definedName name="F_07_360" localSheetId="5">#REF!</definedName>
    <definedName name="F_07_360">#REF!</definedName>
    <definedName name="F_07_390" localSheetId="12">#REF!</definedName>
    <definedName name="F_07_390" localSheetId="5">#REF!</definedName>
    <definedName name="F_07_390">#REF!</definedName>
    <definedName name="F_07_420" localSheetId="12">#REF!</definedName>
    <definedName name="F_07_420" localSheetId="5">#REF!</definedName>
    <definedName name="F_07_420">#REF!</definedName>
    <definedName name="F_07_450" localSheetId="12">#REF!</definedName>
    <definedName name="F_07_450" localSheetId="5">#REF!</definedName>
    <definedName name="F_07_450">#REF!</definedName>
    <definedName name="F_07_480" localSheetId="12">#REF!</definedName>
    <definedName name="F_07_480" localSheetId="5">#REF!</definedName>
    <definedName name="F_07_480">#REF!</definedName>
    <definedName name="F_07_510" localSheetId="12">#REF!</definedName>
    <definedName name="F_07_510" localSheetId="5">#REF!</definedName>
    <definedName name="F_07_510">#REF!</definedName>
    <definedName name="F_07_540" localSheetId="12">#REF!</definedName>
    <definedName name="F_07_540" localSheetId="5">#REF!</definedName>
    <definedName name="F_07_540">#REF!</definedName>
    <definedName name="F_07_570" localSheetId="12">#REF!</definedName>
    <definedName name="F_07_570" localSheetId="5">#REF!</definedName>
    <definedName name="F_07_570">#REF!</definedName>
    <definedName name="F_07_60" localSheetId="12">#REF!</definedName>
    <definedName name="F_07_60" localSheetId="5">#REF!</definedName>
    <definedName name="F_07_60">#REF!</definedName>
    <definedName name="F_07_600" localSheetId="12">#REF!</definedName>
    <definedName name="F_07_600" localSheetId="5">#REF!</definedName>
    <definedName name="F_07_600">#REF!</definedName>
    <definedName name="F_07_630" localSheetId="12">#REF!</definedName>
    <definedName name="F_07_630" localSheetId="5">#REF!</definedName>
    <definedName name="F_07_630">#REF!</definedName>
    <definedName name="F_07_660" localSheetId="12">#REF!</definedName>
    <definedName name="F_07_660" localSheetId="5">#REF!</definedName>
    <definedName name="F_07_660">#REF!</definedName>
    <definedName name="F_07_690" localSheetId="12">#REF!</definedName>
    <definedName name="F_07_690" localSheetId="5">#REF!</definedName>
    <definedName name="F_07_690">#REF!</definedName>
    <definedName name="F_07_720" localSheetId="12">#REF!</definedName>
    <definedName name="F_07_720" localSheetId="5">#REF!</definedName>
    <definedName name="F_07_720">#REF!</definedName>
    <definedName name="F_07_90" localSheetId="12">#REF!</definedName>
    <definedName name="F_07_90" localSheetId="5">#REF!</definedName>
    <definedName name="F_07_90">#REF!</definedName>
    <definedName name="F_08_120" localSheetId="12">#REF!</definedName>
    <definedName name="F_08_120" localSheetId="5">#REF!</definedName>
    <definedName name="F_08_120">#REF!</definedName>
    <definedName name="F_08_150" localSheetId="12">#REF!</definedName>
    <definedName name="F_08_150" localSheetId="5">#REF!</definedName>
    <definedName name="F_08_150">#REF!</definedName>
    <definedName name="F_08_180" localSheetId="12">#REF!</definedName>
    <definedName name="F_08_180" localSheetId="5">#REF!</definedName>
    <definedName name="F_08_180">#REF!</definedName>
    <definedName name="F_08_210" localSheetId="12">#REF!</definedName>
    <definedName name="F_08_210" localSheetId="5">#REF!</definedName>
    <definedName name="F_08_210">#REF!</definedName>
    <definedName name="F_08_240" localSheetId="12">#REF!</definedName>
    <definedName name="F_08_240" localSheetId="5">#REF!</definedName>
    <definedName name="F_08_240">#REF!</definedName>
    <definedName name="F_08_270" localSheetId="12">#REF!</definedName>
    <definedName name="F_08_270" localSheetId="5">#REF!</definedName>
    <definedName name="F_08_270">#REF!</definedName>
    <definedName name="F_08_30" localSheetId="12">#REF!</definedName>
    <definedName name="F_08_30" localSheetId="5">#REF!</definedName>
    <definedName name="F_08_30">#REF!</definedName>
    <definedName name="F_08_300" localSheetId="12">#REF!</definedName>
    <definedName name="F_08_300" localSheetId="5">#REF!</definedName>
    <definedName name="F_08_300">#REF!</definedName>
    <definedName name="F_08_330" localSheetId="12">#REF!</definedName>
    <definedName name="F_08_330" localSheetId="5">#REF!</definedName>
    <definedName name="F_08_330">#REF!</definedName>
    <definedName name="F_08_360" localSheetId="12">#REF!</definedName>
    <definedName name="F_08_360" localSheetId="5">#REF!</definedName>
    <definedName name="F_08_360">#REF!</definedName>
    <definedName name="F_08_390" localSheetId="12">#REF!</definedName>
    <definedName name="F_08_390" localSheetId="5">#REF!</definedName>
    <definedName name="F_08_390">#REF!</definedName>
    <definedName name="F_08_420" localSheetId="12">#REF!</definedName>
    <definedName name="F_08_420" localSheetId="5">#REF!</definedName>
    <definedName name="F_08_420">#REF!</definedName>
    <definedName name="F_08_450" localSheetId="12">#REF!</definedName>
    <definedName name="F_08_450" localSheetId="5">#REF!</definedName>
    <definedName name="F_08_450">#REF!</definedName>
    <definedName name="F_08_480" localSheetId="12">#REF!</definedName>
    <definedName name="F_08_480" localSheetId="5">#REF!</definedName>
    <definedName name="F_08_480">#REF!</definedName>
    <definedName name="F_08_510" localSheetId="12">#REF!</definedName>
    <definedName name="F_08_510" localSheetId="5">#REF!</definedName>
    <definedName name="F_08_510">#REF!</definedName>
    <definedName name="F_08_540" localSheetId="12">#REF!</definedName>
    <definedName name="F_08_540" localSheetId="5">#REF!</definedName>
    <definedName name="F_08_540">#REF!</definedName>
    <definedName name="F_08_570" localSheetId="12">#REF!</definedName>
    <definedName name="F_08_570" localSheetId="5">#REF!</definedName>
    <definedName name="F_08_570">#REF!</definedName>
    <definedName name="F_08_60" localSheetId="12">#REF!</definedName>
    <definedName name="F_08_60" localSheetId="5">#REF!</definedName>
    <definedName name="F_08_60">#REF!</definedName>
    <definedName name="F_08_600" localSheetId="12">#REF!</definedName>
    <definedName name="F_08_600" localSheetId="5">#REF!</definedName>
    <definedName name="F_08_600">#REF!</definedName>
    <definedName name="F_08_630" localSheetId="12">#REF!</definedName>
    <definedName name="F_08_630" localSheetId="5">#REF!</definedName>
    <definedName name="F_08_630">#REF!</definedName>
    <definedName name="F_08_660" localSheetId="12">#REF!</definedName>
    <definedName name="F_08_660" localSheetId="5">#REF!</definedName>
    <definedName name="F_08_660">#REF!</definedName>
    <definedName name="F_08_690" localSheetId="12">#REF!</definedName>
    <definedName name="F_08_690" localSheetId="5">#REF!</definedName>
    <definedName name="F_08_690">#REF!</definedName>
    <definedName name="F_08_720" localSheetId="12">#REF!</definedName>
    <definedName name="F_08_720" localSheetId="5">#REF!</definedName>
    <definedName name="F_08_720">#REF!</definedName>
    <definedName name="F_08_90" localSheetId="12">#REF!</definedName>
    <definedName name="F_08_90" localSheetId="5">#REF!</definedName>
    <definedName name="F_08_90">#REF!</definedName>
    <definedName name="F_09_120" localSheetId="12">#REF!</definedName>
    <definedName name="F_09_120" localSheetId="5">#REF!</definedName>
    <definedName name="F_09_120">#REF!</definedName>
    <definedName name="F_09_150" localSheetId="12">#REF!</definedName>
    <definedName name="F_09_150" localSheetId="5">#REF!</definedName>
    <definedName name="F_09_150">#REF!</definedName>
    <definedName name="F_09_180" localSheetId="12">#REF!</definedName>
    <definedName name="F_09_180" localSheetId="5">#REF!</definedName>
    <definedName name="F_09_180">#REF!</definedName>
    <definedName name="F_09_210" localSheetId="12">#REF!</definedName>
    <definedName name="F_09_210" localSheetId="5">#REF!</definedName>
    <definedName name="F_09_210">#REF!</definedName>
    <definedName name="F_09_240" localSheetId="12">#REF!</definedName>
    <definedName name="F_09_240" localSheetId="5">#REF!</definedName>
    <definedName name="F_09_240">#REF!</definedName>
    <definedName name="F_09_270" localSheetId="12">#REF!</definedName>
    <definedName name="F_09_270" localSheetId="5">#REF!</definedName>
    <definedName name="F_09_270">#REF!</definedName>
    <definedName name="F_09_30" localSheetId="12">#REF!</definedName>
    <definedName name="F_09_30" localSheetId="5">#REF!</definedName>
    <definedName name="F_09_30">#REF!</definedName>
    <definedName name="F_09_300" localSheetId="12">#REF!</definedName>
    <definedName name="F_09_300" localSheetId="5">#REF!</definedName>
    <definedName name="F_09_300">#REF!</definedName>
    <definedName name="F_09_330" localSheetId="12">#REF!</definedName>
    <definedName name="F_09_330" localSheetId="5">#REF!</definedName>
    <definedName name="F_09_330">#REF!</definedName>
    <definedName name="F_09_360" localSheetId="12">#REF!</definedName>
    <definedName name="F_09_360" localSheetId="5">#REF!</definedName>
    <definedName name="F_09_360">#REF!</definedName>
    <definedName name="F_09_390" localSheetId="12">#REF!</definedName>
    <definedName name="F_09_390" localSheetId="5">#REF!</definedName>
    <definedName name="F_09_390">#REF!</definedName>
    <definedName name="F_09_420" localSheetId="12">#REF!</definedName>
    <definedName name="F_09_420" localSheetId="5">#REF!</definedName>
    <definedName name="F_09_420">#REF!</definedName>
    <definedName name="F_09_450" localSheetId="12">#REF!</definedName>
    <definedName name="F_09_450" localSheetId="5">#REF!</definedName>
    <definedName name="F_09_450">#REF!</definedName>
    <definedName name="F_09_480" localSheetId="12">#REF!</definedName>
    <definedName name="F_09_480" localSheetId="5">#REF!</definedName>
    <definedName name="F_09_480">#REF!</definedName>
    <definedName name="F_09_510" localSheetId="12">#REF!</definedName>
    <definedName name="F_09_510" localSheetId="5">#REF!</definedName>
    <definedName name="F_09_510">#REF!</definedName>
    <definedName name="F_09_540" localSheetId="12">#REF!</definedName>
    <definedName name="F_09_540" localSheetId="5">#REF!</definedName>
    <definedName name="F_09_540">#REF!</definedName>
    <definedName name="F_09_570" localSheetId="12">#REF!</definedName>
    <definedName name="F_09_570" localSheetId="5">#REF!</definedName>
    <definedName name="F_09_570">#REF!</definedName>
    <definedName name="F_09_60" localSheetId="12">#REF!</definedName>
    <definedName name="F_09_60" localSheetId="5">#REF!</definedName>
    <definedName name="F_09_60">#REF!</definedName>
    <definedName name="F_09_600" localSheetId="12">#REF!</definedName>
    <definedName name="F_09_600" localSheetId="5">#REF!</definedName>
    <definedName name="F_09_600">#REF!</definedName>
    <definedName name="F_09_630" localSheetId="12">#REF!</definedName>
    <definedName name="F_09_630" localSheetId="5">#REF!</definedName>
    <definedName name="F_09_630">#REF!</definedName>
    <definedName name="F_09_660" localSheetId="12">#REF!</definedName>
    <definedName name="F_09_660" localSheetId="5">#REF!</definedName>
    <definedName name="F_09_660">#REF!</definedName>
    <definedName name="F_09_690" localSheetId="12">#REF!</definedName>
    <definedName name="F_09_690" localSheetId="5">#REF!</definedName>
    <definedName name="F_09_690">#REF!</definedName>
    <definedName name="F_09_720" localSheetId="12">#REF!</definedName>
    <definedName name="F_09_720" localSheetId="5">#REF!</definedName>
    <definedName name="F_09_720">#REF!</definedName>
    <definedName name="F_09_90" localSheetId="12">#REF!</definedName>
    <definedName name="F_09_90" localSheetId="5">#REF!</definedName>
    <definedName name="F_09_90">#REF!</definedName>
    <definedName name="F_10_120" localSheetId="12">#REF!</definedName>
    <definedName name="F_10_120" localSheetId="5">#REF!</definedName>
    <definedName name="F_10_120">#REF!</definedName>
    <definedName name="F_10_150" localSheetId="12">#REF!</definedName>
    <definedName name="F_10_150" localSheetId="5">#REF!</definedName>
    <definedName name="F_10_150">#REF!</definedName>
    <definedName name="F_10_180" localSheetId="12">#REF!</definedName>
    <definedName name="F_10_180" localSheetId="5">#REF!</definedName>
    <definedName name="F_10_180">#REF!</definedName>
    <definedName name="F_10_210" localSheetId="12">#REF!</definedName>
    <definedName name="F_10_210" localSheetId="5">#REF!</definedName>
    <definedName name="F_10_210">#REF!</definedName>
    <definedName name="F_10_240" localSheetId="12">#REF!</definedName>
    <definedName name="F_10_240" localSheetId="5">#REF!</definedName>
    <definedName name="F_10_240">#REF!</definedName>
    <definedName name="F_10_270" localSheetId="12">#REF!</definedName>
    <definedName name="F_10_270" localSheetId="5">#REF!</definedName>
    <definedName name="F_10_270">#REF!</definedName>
    <definedName name="F_10_30" localSheetId="12">#REF!</definedName>
    <definedName name="F_10_30" localSheetId="5">#REF!</definedName>
    <definedName name="F_10_30">#REF!</definedName>
    <definedName name="F_10_300" localSheetId="12">#REF!</definedName>
    <definedName name="F_10_300" localSheetId="5">#REF!</definedName>
    <definedName name="F_10_300">#REF!</definedName>
    <definedName name="F_10_330" localSheetId="12">#REF!</definedName>
    <definedName name="F_10_330" localSheetId="5">#REF!</definedName>
    <definedName name="F_10_330">#REF!</definedName>
    <definedName name="F_10_360" localSheetId="12">#REF!</definedName>
    <definedName name="F_10_360" localSheetId="5">#REF!</definedName>
    <definedName name="F_10_360">#REF!</definedName>
    <definedName name="F_10_390" localSheetId="12">#REF!</definedName>
    <definedName name="F_10_390" localSheetId="5">#REF!</definedName>
    <definedName name="F_10_390">#REF!</definedName>
    <definedName name="F_10_420" localSheetId="12">#REF!</definedName>
    <definedName name="F_10_420" localSheetId="5">#REF!</definedName>
    <definedName name="F_10_420">#REF!</definedName>
    <definedName name="F_10_450" localSheetId="12">#REF!</definedName>
    <definedName name="F_10_450" localSheetId="5">#REF!</definedName>
    <definedName name="F_10_450">#REF!</definedName>
    <definedName name="F_10_480" localSheetId="12">#REF!</definedName>
    <definedName name="F_10_480" localSheetId="5">#REF!</definedName>
    <definedName name="F_10_480">#REF!</definedName>
    <definedName name="F_10_510" localSheetId="12">#REF!</definedName>
    <definedName name="F_10_510" localSheetId="5">#REF!</definedName>
    <definedName name="F_10_510">#REF!</definedName>
    <definedName name="F_10_540" localSheetId="12">#REF!</definedName>
    <definedName name="F_10_540" localSheetId="5">#REF!</definedName>
    <definedName name="F_10_540">#REF!</definedName>
    <definedName name="F_10_570" localSheetId="12">#REF!</definedName>
    <definedName name="F_10_570" localSheetId="5">#REF!</definedName>
    <definedName name="F_10_570">#REF!</definedName>
    <definedName name="F_10_60" localSheetId="12">#REF!</definedName>
    <definedName name="F_10_60" localSheetId="5">#REF!</definedName>
    <definedName name="F_10_60">#REF!</definedName>
    <definedName name="F_10_600" localSheetId="12">#REF!</definedName>
    <definedName name="F_10_600" localSheetId="5">#REF!</definedName>
    <definedName name="F_10_600">#REF!</definedName>
    <definedName name="F_10_630" localSheetId="12">#REF!</definedName>
    <definedName name="F_10_630" localSheetId="5">#REF!</definedName>
    <definedName name="F_10_630">#REF!</definedName>
    <definedName name="F_10_660" localSheetId="12">#REF!</definedName>
    <definedName name="F_10_660" localSheetId="5">#REF!</definedName>
    <definedName name="F_10_660">#REF!</definedName>
    <definedName name="F_10_690" localSheetId="12">#REF!</definedName>
    <definedName name="F_10_690" localSheetId="5">#REF!</definedName>
    <definedName name="F_10_690">#REF!</definedName>
    <definedName name="F_10_720" localSheetId="12">#REF!</definedName>
    <definedName name="F_10_720" localSheetId="5">#REF!</definedName>
    <definedName name="F_10_720">#REF!</definedName>
    <definedName name="F_10_90" localSheetId="12">#REF!</definedName>
    <definedName name="F_10_90" localSheetId="5">#REF!</definedName>
    <definedName name="F_10_90">#REF!</definedName>
    <definedName name="F_11_120" localSheetId="12">#REF!</definedName>
    <definedName name="F_11_120" localSheetId="5">#REF!</definedName>
    <definedName name="F_11_120">#REF!</definedName>
    <definedName name="F_11_150" localSheetId="12">#REF!</definedName>
    <definedName name="F_11_150" localSheetId="5">#REF!</definedName>
    <definedName name="F_11_150">#REF!</definedName>
    <definedName name="F_11_180" localSheetId="12">#REF!</definedName>
    <definedName name="F_11_180" localSheetId="5">#REF!</definedName>
    <definedName name="F_11_180">#REF!</definedName>
    <definedName name="F_11_210" localSheetId="12">#REF!</definedName>
    <definedName name="F_11_210" localSheetId="5">#REF!</definedName>
    <definedName name="F_11_210">#REF!</definedName>
    <definedName name="F_11_240" localSheetId="12">#REF!</definedName>
    <definedName name="F_11_240" localSheetId="5">#REF!</definedName>
    <definedName name="F_11_240">#REF!</definedName>
    <definedName name="F_11_270" localSheetId="12">#REF!</definedName>
    <definedName name="F_11_270" localSheetId="5">#REF!</definedName>
    <definedName name="F_11_270">#REF!</definedName>
    <definedName name="F_11_30" localSheetId="12">#REF!</definedName>
    <definedName name="F_11_30" localSheetId="5">#REF!</definedName>
    <definedName name="F_11_30">#REF!</definedName>
    <definedName name="F_11_300" localSheetId="12">#REF!</definedName>
    <definedName name="F_11_300" localSheetId="5">#REF!</definedName>
    <definedName name="F_11_300">#REF!</definedName>
    <definedName name="F_11_330" localSheetId="12">#REF!</definedName>
    <definedName name="F_11_330" localSheetId="5">#REF!</definedName>
    <definedName name="F_11_330">#REF!</definedName>
    <definedName name="F_11_360" localSheetId="12">#REF!</definedName>
    <definedName name="F_11_360" localSheetId="5">#REF!</definedName>
    <definedName name="F_11_360">#REF!</definedName>
    <definedName name="F_11_390" localSheetId="12">#REF!</definedName>
    <definedName name="F_11_390" localSheetId="5">#REF!</definedName>
    <definedName name="F_11_390">#REF!</definedName>
    <definedName name="F_11_420" localSheetId="12">#REF!</definedName>
    <definedName name="F_11_420" localSheetId="5">#REF!</definedName>
    <definedName name="F_11_420">#REF!</definedName>
    <definedName name="F_11_450" localSheetId="12">#REF!</definedName>
    <definedName name="F_11_450" localSheetId="5">#REF!</definedName>
    <definedName name="F_11_450">#REF!</definedName>
    <definedName name="F_11_480" localSheetId="12">#REF!</definedName>
    <definedName name="F_11_480" localSheetId="5">#REF!</definedName>
    <definedName name="F_11_480">#REF!</definedName>
    <definedName name="F_11_510" localSheetId="12">#REF!</definedName>
    <definedName name="F_11_510" localSheetId="5">#REF!</definedName>
    <definedName name="F_11_510">#REF!</definedName>
    <definedName name="F_11_540" localSheetId="12">#REF!</definedName>
    <definedName name="F_11_540" localSheetId="5">#REF!</definedName>
    <definedName name="F_11_540">#REF!</definedName>
    <definedName name="F_11_570" localSheetId="12">#REF!</definedName>
    <definedName name="F_11_570" localSheetId="5">#REF!</definedName>
    <definedName name="F_11_570">#REF!</definedName>
    <definedName name="F_11_60" localSheetId="12">#REF!</definedName>
    <definedName name="F_11_60" localSheetId="5">#REF!</definedName>
    <definedName name="F_11_60">#REF!</definedName>
    <definedName name="F_11_600" localSheetId="12">#REF!</definedName>
    <definedName name="F_11_600" localSheetId="5">#REF!</definedName>
    <definedName name="F_11_600">#REF!</definedName>
    <definedName name="F_11_630" localSheetId="12">#REF!</definedName>
    <definedName name="F_11_630" localSheetId="5">#REF!</definedName>
    <definedName name="F_11_630">#REF!</definedName>
    <definedName name="F_11_660" localSheetId="12">#REF!</definedName>
    <definedName name="F_11_660" localSheetId="5">#REF!</definedName>
    <definedName name="F_11_660">#REF!</definedName>
    <definedName name="F_11_690" localSheetId="12">#REF!</definedName>
    <definedName name="F_11_690" localSheetId="5">#REF!</definedName>
    <definedName name="F_11_690">#REF!</definedName>
    <definedName name="F_11_720" localSheetId="12">#REF!</definedName>
    <definedName name="F_11_720" localSheetId="5">#REF!</definedName>
    <definedName name="F_11_720">#REF!</definedName>
    <definedName name="F_11_90" localSheetId="12">#REF!</definedName>
    <definedName name="F_11_90" localSheetId="5">#REF!</definedName>
    <definedName name="F_11_90">#REF!</definedName>
    <definedName name="F_12_120" localSheetId="12">#REF!</definedName>
    <definedName name="F_12_120" localSheetId="5">#REF!</definedName>
    <definedName name="F_12_120">#REF!</definedName>
    <definedName name="F_12_150" localSheetId="12">#REF!</definedName>
    <definedName name="F_12_150" localSheetId="5">#REF!</definedName>
    <definedName name="F_12_150">#REF!</definedName>
    <definedName name="F_12_180" localSheetId="12">#REF!</definedName>
    <definedName name="F_12_180" localSheetId="5">#REF!</definedName>
    <definedName name="F_12_180">#REF!</definedName>
    <definedName name="F_12_210" localSheetId="12">#REF!</definedName>
    <definedName name="F_12_210" localSheetId="5">#REF!</definedName>
    <definedName name="F_12_210">#REF!</definedName>
    <definedName name="F_12_240" localSheetId="12">#REF!</definedName>
    <definedName name="F_12_240" localSheetId="5">#REF!</definedName>
    <definedName name="F_12_240">#REF!</definedName>
    <definedName name="F_12_270" localSheetId="12">#REF!</definedName>
    <definedName name="F_12_270" localSheetId="5">#REF!</definedName>
    <definedName name="F_12_270">#REF!</definedName>
    <definedName name="F_12_30" localSheetId="12">#REF!</definedName>
    <definedName name="F_12_30" localSheetId="5">#REF!</definedName>
    <definedName name="F_12_30">#REF!</definedName>
    <definedName name="F_12_300" localSheetId="12">#REF!</definedName>
    <definedName name="F_12_300" localSheetId="5">#REF!</definedName>
    <definedName name="F_12_300">#REF!</definedName>
    <definedName name="F_12_330" localSheetId="12">#REF!</definedName>
    <definedName name="F_12_330" localSheetId="5">#REF!</definedName>
    <definedName name="F_12_330">#REF!</definedName>
    <definedName name="F_12_360" localSheetId="12">#REF!</definedName>
    <definedName name="F_12_360" localSheetId="5">#REF!</definedName>
    <definedName name="F_12_360">#REF!</definedName>
    <definedName name="F_12_390" localSheetId="12">#REF!</definedName>
    <definedName name="F_12_390" localSheetId="5">#REF!</definedName>
    <definedName name="F_12_390">#REF!</definedName>
    <definedName name="F_12_420" localSheetId="12">#REF!</definedName>
    <definedName name="F_12_420" localSheetId="5">#REF!</definedName>
    <definedName name="F_12_420">#REF!</definedName>
    <definedName name="F_12_450" localSheetId="12">#REF!</definedName>
    <definedName name="F_12_450" localSheetId="5">#REF!</definedName>
    <definedName name="F_12_450">#REF!</definedName>
    <definedName name="F_12_480" localSheetId="12">#REF!</definedName>
    <definedName name="F_12_480" localSheetId="5">#REF!</definedName>
    <definedName name="F_12_480">#REF!</definedName>
    <definedName name="F_12_510" localSheetId="12">#REF!</definedName>
    <definedName name="F_12_510" localSheetId="5">#REF!</definedName>
    <definedName name="F_12_510">#REF!</definedName>
    <definedName name="F_12_540" localSheetId="12">#REF!</definedName>
    <definedName name="F_12_540" localSheetId="5">#REF!</definedName>
    <definedName name="F_12_540">#REF!</definedName>
    <definedName name="F_12_570" localSheetId="12">#REF!</definedName>
    <definedName name="F_12_570" localSheetId="5">#REF!</definedName>
    <definedName name="F_12_570">#REF!</definedName>
    <definedName name="F_12_60" localSheetId="12">#REF!</definedName>
    <definedName name="F_12_60" localSheetId="5">#REF!</definedName>
    <definedName name="F_12_60">#REF!</definedName>
    <definedName name="F_12_600" localSheetId="12">#REF!</definedName>
    <definedName name="F_12_600" localSheetId="5">#REF!</definedName>
    <definedName name="F_12_600">#REF!</definedName>
    <definedName name="F_12_630" localSheetId="12">#REF!</definedName>
    <definedName name="F_12_630" localSheetId="5">#REF!</definedName>
    <definedName name="F_12_630">#REF!</definedName>
    <definedName name="F_12_660" localSheetId="12">#REF!</definedName>
    <definedName name="F_12_660" localSheetId="5">#REF!</definedName>
    <definedName name="F_12_660">#REF!</definedName>
    <definedName name="F_12_690" localSheetId="12">#REF!</definedName>
    <definedName name="F_12_690" localSheetId="5">#REF!</definedName>
    <definedName name="F_12_690">#REF!</definedName>
    <definedName name="F_12_720" localSheetId="12">#REF!</definedName>
    <definedName name="F_12_720" localSheetId="5">#REF!</definedName>
    <definedName name="F_12_720">#REF!</definedName>
    <definedName name="F_12_90" localSheetId="12">#REF!</definedName>
    <definedName name="F_12_90" localSheetId="5">#REF!</definedName>
    <definedName name="F_12_90">#REF!</definedName>
    <definedName name="F_13_120" localSheetId="12">#REF!</definedName>
    <definedName name="F_13_120" localSheetId="5">#REF!</definedName>
    <definedName name="F_13_120">#REF!</definedName>
    <definedName name="F_13_150" localSheetId="12">#REF!</definedName>
    <definedName name="F_13_150" localSheetId="5">#REF!</definedName>
    <definedName name="F_13_150">#REF!</definedName>
    <definedName name="F_13_180" localSheetId="12">#REF!</definedName>
    <definedName name="F_13_180" localSheetId="5">#REF!</definedName>
    <definedName name="F_13_180">#REF!</definedName>
    <definedName name="F_13_210" localSheetId="12">#REF!</definedName>
    <definedName name="F_13_210" localSheetId="5">#REF!</definedName>
    <definedName name="F_13_210">#REF!</definedName>
    <definedName name="F_13_240" localSheetId="12">#REF!</definedName>
    <definedName name="F_13_240" localSheetId="5">#REF!</definedName>
    <definedName name="F_13_240">#REF!</definedName>
    <definedName name="F_13_270" localSheetId="12">#REF!</definedName>
    <definedName name="F_13_270" localSheetId="5">#REF!</definedName>
    <definedName name="F_13_270">#REF!</definedName>
    <definedName name="F_13_30" localSheetId="12">#REF!</definedName>
    <definedName name="F_13_30" localSheetId="5">#REF!</definedName>
    <definedName name="F_13_30">#REF!</definedName>
    <definedName name="F_13_300" localSheetId="12">#REF!</definedName>
    <definedName name="F_13_300" localSheetId="5">#REF!</definedName>
    <definedName name="F_13_300">#REF!</definedName>
    <definedName name="F_13_330" localSheetId="12">#REF!</definedName>
    <definedName name="F_13_330" localSheetId="5">#REF!</definedName>
    <definedName name="F_13_330">#REF!</definedName>
    <definedName name="F_13_360" localSheetId="12">#REF!</definedName>
    <definedName name="F_13_360" localSheetId="5">#REF!</definedName>
    <definedName name="F_13_360">#REF!</definedName>
    <definedName name="F_13_390" localSheetId="12">#REF!</definedName>
    <definedName name="F_13_390" localSheetId="5">#REF!</definedName>
    <definedName name="F_13_390">#REF!</definedName>
    <definedName name="F_13_420" localSheetId="12">#REF!</definedName>
    <definedName name="F_13_420" localSheetId="5">#REF!</definedName>
    <definedName name="F_13_420">#REF!</definedName>
    <definedName name="F_13_450" localSheetId="12">#REF!</definedName>
    <definedName name="F_13_450" localSheetId="5">#REF!</definedName>
    <definedName name="F_13_450">#REF!</definedName>
    <definedName name="F_13_480" localSheetId="12">#REF!</definedName>
    <definedName name="F_13_480" localSheetId="5">#REF!</definedName>
    <definedName name="F_13_480">#REF!</definedName>
    <definedName name="F_13_510" localSheetId="12">#REF!</definedName>
    <definedName name="F_13_510" localSheetId="5">#REF!</definedName>
    <definedName name="F_13_510">#REF!</definedName>
    <definedName name="F_13_540" localSheetId="12">#REF!</definedName>
    <definedName name="F_13_540" localSheetId="5">#REF!</definedName>
    <definedName name="F_13_540">#REF!</definedName>
    <definedName name="F_13_570" localSheetId="12">#REF!</definedName>
    <definedName name="F_13_570" localSheetId="5">#REF!</definedName>
    <definedName name="F_13_570">#REF!</definedName>
    <definedName name="F_13_60" localSheetId="12">#REF!</definedName>
    <definedName name="F_13_60" localSheetId="5">#REF!</definedName>
    <definedName name="F_13_60">#REF!</definedName>
    <definedName name="F_13_600" localSheetId="12">#REF!</definedName>
    <definedName name="F_13_600" localSheetId="5">#REF!</definedName>
    <definedName name="F_13_600">#REF!</definedName>
    <definedName name="F_13_630" localSheetId="12">#REF!</definedName>
    <definedName name="F_13_630" localSheetId="5">#REF!</definedName>
    <definedName name="F_13_630">#REF!</definedName>
    <definedName name="F_13_660" localSheetId="12">#REF!</definedName>
    <definedName name="F_13_660" localSheetId="5">#REF!</definedName>
    <definedName name="F_13_660">#REF!</definedName>
    <definedName name="F_13_690" localSheetId="12">#REF!</definedName>
    <definedName name="F_13_690" localSheetId="5">#REF!</definedName>
    <definedName name="F_13_690">#REF!</definedName>
    <definedName name="F_13_720" localSheetId="12">#REF!</definedName>
    <definedName name="F_13_720" localSheetId="5">#REF!</definedName>
    <definedName name="F_13_720">#REF!</definedName>
    <definedName name="F_13_90" localSheetId="12">#REF!</definedName>
    <definedName name="F_13_90" localSheetId="5">#REF!</definedName>
    <definedName name="F_13_90">#REF!</definedName>
    <definedName name="F_14_120" localSheetId="12">#REF!</definedName>
    <definedName name="F_14_120" localSheetId="5">#REF!</definedName>
    <definedName name="F_14_120">#REF!</definedName>
    <definedName name="F_14_150" localSheetId="12">#REF!</definedName>
    <definedName name="F_14_150" localSheetId="5">#REF!</definedName>
    <definedName name="F_14_150">#REF!</definedName>
    <definedName name="F_14_180" localSheetId="12">#REF!</definedName>
    <definedName name="F_14_180" localSheetId="5">#REF!</definedName>
    <definedName name="F_14_180">#REF!</definedName>
    <definedName name="F_14_210" localSheetId="12">#REF!</definedName>
    <definedName name="F_14_210" localSheetId="5">#REF!</definedName>
    <definedName name="F_14_210">#REF!</definedName>
    <definedName name="F_14_240" localSheetId="12">#REF!</definedName>
    <definedName name="F_14_240" localSheetId="5">#REF!</definedName>
    <definedName name="F_14_240">#REF!</definedName>
    <definedName name="F_14_270" localSheetId="12">#REF!</definedName>
    <definedName name="F_14_270" localSheetId="5">#REF!</definedName>
    <definedName name="F_14_270">#REF!</definedName>
    <definedName name="F_14_30" localSheetId="12">#REF!</definedName>
    <definedName name="F_14_30" localSheetId="5">#REF!</definedName>
    <definedName name="F_14_30">#REF!</definedName>
    <definedName name="F_14_300" localSheetId="12">#REF!</definedName>
    <definedName name="F_14_300" localSheetId="5">#REF!</definedName>
    <definedName name="F_14_300">#REF!</definedName>
    <definedName name="F_14_330" localSheetId="12">#REF!</definedName>
    <definedName name="F_14_330" localSheetId="5">#REF!</definedName>
    <definedName name="F_14_330">#REF!</definedName>
    <definedName name="F_14_360" localSheetId="12">#REF!</definedName>
    <definedName name="F_14_360" localSheetId="5">#REF!</definedName>
    <definedName name="F_14_360">#REF!</definedName>
    <definedName name="F_14_390" localSheetId="12">#REF!</definedName>
    <definedName name="F_14_390" localSheetId="5">#REF!</definedName>
    <definedName name="F_14_390">#REF!</definedName>
    <definedName name="F_14_420" localSheetId="12">#REF!</definedName>
    <definedName name="F_14_420" localSheetId="5">#REF!</definedName>
    <definedName name="F_14_420">#REF!</definedName>
    <definedName name="F_14_450" localSheetId="12">#REF!</definedName>
    <definedName name="F_14_450" localSheetId="5">#REF!</definedName>
    <definedName name="F_14_450">#REF!</definedName>
    <definedName name="F_14_480" localSheetId="12">#REF!</definedName>
    <definedName name="F_14_480" localSheetId="5">#REF!</definedName>
    <definedName name="F_14_480">#REF!</definedName>
    <definedName name="F_14_510" localSheetId="12">#REF!</definedName>
    <definedName name="F_14_510" localSheetId="5">#REF!</definedName>
    <definedName name="F_14_510">#REF!</definedName>
    <definedName name="F_14_540" localSheetId="12">#REF!</definedName>
    <definedName name="F_14_540" localSheetId="5">#REF!</definedName>
    <definedName name="F_14_540">#REF!</definedName>
    <definedName name="F_14_570" localSheetId="12">#REF!</definedName>
    <definedName name="F_14_570" localSheetId="5">#REF!</definedName>
    <definedName name="F_14_570">#REF!</definedName>
    <definedName name="F_14_60" localSheetId="12">#REF!</definedName>
    <definedName name="F_14_60" localSheetId="5">#REF!</definedName>
    <definedName name="F_14_60">#REF!</definedName>
    <definedName name="F_14_600" localSheetId="12">#REF!</definedName>
    <definedName name="F_14_600" localSheetId="5">#REF!</definedName>
    <definedName name="F_14_600">#REF!</definedName>
    <definedName name="F_14_630" localSheetId="12">#REF!</definedName>
    <definedName name="F_14_630" localSheetId="5">#REF!</definedName>
    <definedName name="F_14_630">#REF!</definedName>
    <definedName name="F_14_660" localSheetId="12">#REF!</definedName>
    <definedName name="F_14_660" localSheetId="5">#REF!</definedName>
    <definedName name="F_14_660">#REF!</definedName>
    <definedName name="F_14_690" localSheetId="12">#REF!</definedName>
    <definedName name="F_14_690" localSheetId="5">#REF!</definedName>
    <definedName name="F_14_690">#REF!</definedName>
    <definedName name="F_14_720" localSheetId="12">#REF!</definedName>
    <definedName name="F_14_720" localSheetId="5">#REF!</definedName>
    <definedName name="F_14_720">#REF!</definedName>
    <definedName name="F_14_90" localSheetId="12">#REF!</definedName>
    <definedName name="F_14_90" localSheetId="5">#REF!</definedName>
    <definedName name="F_14_90">#REF!</definedName>
    <definedName name="F_15_120" localSheetId="12">#REF!</definedName>
    <definedName name="F_15_120" localSheetId="5">#REF!</definedName>
    <definedName name="F_15_120">#REF!</definedName>
    <definedName name="F_15_150" localSheetId="12">#REF!</definedName>
    <definedName name="F_15_150" localSheetId="5">#REF!</definedName>
    <definedName name="F_15_150">#REF!</definedName>
    <definedName name="F_15_180" localSheetId="12">#REF!</definedName>
    <definedName name="F_15_180" localSheetId="5">#REF!</definedName>
    <definedName name="F_15_180">#REF!</definedName>
    <definedName name="F_15_210" localSheetId="12">#REF!</definedName>
    <definedName name="F_15_210" localSheetId="5">#REF!</definedName>
    <definedName name="F_15_210">#REF!</definedName>
    <definedName name="F_15_240" localSheetId="12">#REF!</definedName>
    <definedName name="F_15_240" localSheetId="5">#REF!</definedName>
    <definedName name="F_15_240">#REF!</definedName>
    <definedName name="F_15_270" localSheetId="12">#REF!</definedName>
    <definedName name="F_15_270" localSheetId="5">#REF!</definedName>
    <definedName name="F_15_270">#REF!</definedName>
    <definedName name="F_15_30" localSheetId="12">#REF!</definedName>
    <definedName name="F_15_30" localSheetId="5">#REF!</definedName>
    <definedName name="F_15_30">#REF!</definedName>
    <definedName name="F_15_300" localSheetId="12">#REF!</definedName>
    <definedName name="F_15_300" localSheetId="5">#REF!</definedName>
    <definedName name="F_15_300">#REF!</definedName>
    <definedName name="F_15_330" localSheetId="12">#REF!</definedName>
    <definedName name="F_15_330" localSheetId="5">#REF!</definedName>
    <definedName name="F_15_330">#REF!</definedName>
    <definedName name="F_15_360" localSheetId="12">#REF!</definedName>
    <definedName name="F_15_360" localSheetId="5">#REF!</definedName>
    <definedName name="F_15_360">#REF!</definedName>
    <definedName name="F_15_390" localSheetId="12">#REF!</definedName>
    <definedName name="F_15_390" localSheetId="5">#REF!</definedName>
    <definedName name="F_15_390">#REF!</definedName>
    <definedName name="F_15_420" localSheetId="12">#REF!</definedName>
    <definedName name="F_15_420" localSheetId="5">#REF!</definedName>
    <definedName name="F_15_420">#REF!</definedName>
    <definedName name="F_15_450" localSheetId="12">#REF!</definedName>
    <definedName name="F_15_450" localSheetId="5">#REF!</definedName>
    <definedName name="F_15_450">#REF!</definedName>
    <definedName name="F_15_480" localSheetId="12">#REF!</definedName>
    <definedName name="F_15_480" localSheetId="5">#REF!</definedName>
    <definedName name="F_15_480">#REF!</definedName>
    <definedName name="F_15_510" localSheetId="12">#REF!</definedName>
    <definedName name="F_15_510" localSheetId="5">#REF!</definedName>
    <definedName name="F_15_510">#REF!</definedName>
    <definedName name="F_15_540" localSheetId="12">#REF!</definedName>
    <definedName name="F_15_540" localSheetId="5">#REF!</definedName>
    <definedName name="F_15_540">#REF!</definedName>
    <definedName name="F_15_570" localSheetId="12">#REF!</definedName>
    <definedName name="F_15_570" localSheetId="5">#REF!</definedName>
    <definedName name="F_15_570">#REF!</definedName>
    <definedName name="F_15_60" localSheetId="12">#REF!</definedName>
    <definedName name="F_15_60" localSheetId="5">#REF!</definedName>
    <definedName name="F_15_60">#REF!</definedName>
    <definedName name="F_15_600" localSheetId="12">#REF!</definedName>
    <definedName name="F_15_600" localSheetId="5">#REF!</definedName>
    <definedName name="F_15_600">#REF!</definedName>
    <definedName name="F_15_630" localSheetId="12">#REF!</definedName>
    <definedName name="F_15_630" localSheetId="5">#REF!</definedName>
    <definedName name="F_15_630">#REF!</definedName>
    <definedName name="F_15_660" localSheetId="12">#REF!</definedName>
    <definedName name="F_15_660" localSheetId="5">#REF!</definedName>
    <definedName name="F_15_660">#REF!</definedName>
    <definedName name="F_15_690" localSheetId="12">#REF!</definedName>
    <definedName name="F_15_690" localSheetId="5">#REF!</definedName>
    <definedName name="F_15_690">#REF!</definedName>
    <definedName name="F_15_720" localSheetId="12">#REF!</definedName>
    <definedName name="F_15_720" localSheetId="5">#REF!</definedName>
    <definedName name="F_15_720">#REF!</definedName>
    <definedName name="F_15_90" localSheetId="12">#REF!</definedName>
    <definedName name="F_15_90" localSheetId="5">#REF!</definedName>
    <definedName name="F_15_90">#REF!</definedName>
    <definedName name="FATOR" localSheetId="12">#REF!</definedName>
    <definedName name="FATOR" localSheetId="5">#REF!</definedName>
    <definedName name="FATOR">#REF!</definedName>
    <definedName name="FatSabadoOut">'[23]TrafContExpan-NoPrint'!$O$5</definedName>
    <definedName name="FatSextaOut">'[23]TrafContExpan-NoPrint'!$O$4</definedName>
    <definedName name="Fd" localSheetId="12">#REF!</definedName>
    <definedName name="Fd" localSheetId="5">#REF!</definedName>
    <definedName name="Fd" localSheetId="18">#REF!</definedName>
    <definedName name="Fd" localSheetId="11">#REF!</definedName>
    <definedName name="Fd">#REF!</definedName>
    <definedName name="fdf" hidden="1">{#N/A,#N/A,FALSE,"MO (2)"}</definedName>
    <definedName name="fdfd" hidden="1">{#N/A,#N/A,FALSE,"MO (2)"}</definedName>
    <definedName name="FDGD" localSheetId="12">[1]Reforma!#REF!</definedName>
    <definedName name="FDGD" localSheetId="5">[1]Reforma!#REF!</definedName>
    <definedName name="FDGD">[1]Reforma!#REF!</definedName>
    <definedName name="fernanda" localSheetId="12">#REF!</definedName>
    <definedName name="fernanda">#REF!</definedName>
    <definedName name="ferro" hidden="1">{#N/A,#N/A,FALSE,"MO (2)"}</definedName>
    <definedName name="Ferro_CA60" localSheetId="12">#REF!</definedName>
    <definedName name="Ferro_CA60" localSheetId="5">#REF!</definedName>
    <definedName name="Ferro_CA60">#REF!</definedName>
    <definedName name="FF" localSheetId="12">#REF!</definedName>
    <definedName name="FF" localSheetId="3">[8]CUBACAO!#REF!</definedName>
    <definedName name="FF" localSheetId="5">#REF!</definedName>
    <definedName name="FF" localSheetId="18">#REF!</definedName>
    <definedName name="FF" localSheetId="11">[8]CUBACAO!#REF!</definedName>
    <definedName name="FF">#REF!</definedName>
    <definedName name="FFF" localSheetId="12">#REF!</definedName>
    <definedName name="FFF" localSheetId="3">[8]CUBACAO!#REF!</definedName>
    <definedName name="FFF" localSheetId="5">#REF!</definedName>
    <definedName name="FFF" localSheetId="18">#REF!</definedName>
    <definedName name="FFF" localSheetId="11">[8]CUBACAO!#REF!</definedName>
    <definedName name="FFF">#REF!</definedName>
    <definedName name="fgsagvasdf" localSheetId="12">#REF!</definedName>
    <definedName name="fgsagvasdf" localSheetId="5">#REF!</definedName>
    <definedName name="fgsagvasdf">#REF!</definedName>
    <definedName name="fgt" localSheetId="12">[1]Reforma!#REF!</definedName>
    <definedName name="fgt" localSheetId="5">[1]Reforma!#REF!</definedName>
    <definedName name="fgt">[1]Reforma!#REF!</definedName>
    <definedName name="Filtro" localSheetId="12">#REF!</definedName>
    <definedName name="Filtro" localSheetId="5">#REF!</definedName>
    <definedName name="Filtro">#REF!</definedName>
    <definedName name="FINAL" localSheetId="12">#REF!</definedName>
    <definedName name="FINAL" localSheetId="5">#REF!</definedName>
    <definedName name="FINAL">#REF!</definedName>
    <definedName name="Formula" localSheetId="12">#REF!</definedName>
    <definedName name="Formula" localSheetId="5">#REF!</definedName>
    <definedName name="Formula">#REF!</definedName>
    <definedName name="Formula_1" localSheetId="12">#REF!</definedName>
    <definedName name="Formula_1">#REF!</definedName>
    <definedName name="Formula_10" localSheetId="12">#REF!</definedName>
    <definedName name="Formula_10">#REF!</definedName>
    <definedName name="Formula_2" localSheetId="12">#REF!</definedName>
    <definedName name="Formula_2">#REF!</definedName>
    <definedName name="Formula_3" localSheetId="12">#REF!</definedName>
    <definedName name="Formula_3">#REF!</definedName>
    <definedName name="Formula_4" localSheetId="12">#REF!</definedName>
    <definedName name="Formula_4">#REF!</definedName>
    <definedName name="Formula_5" localSheetId="12">#REF!</definedName>
    <definedName name="Formula_5">#REF!</definedName>
    <definedName name="Formula_5_1" localSheetId="12">#REF!</definedName>
    <definedName name="Formula_5_1">#REF!</definedName>
    <definedName name="Formula_6" localSheetId="12">#REF!</definedName>
    <definedName name="Formula_6">#REF!</definedName>
    <definedName name="formulas">[24]C!$B$112,[24]C!$B$50,[24]C!$B$174:$B$177,[24]C!$B$236:$B$239,[24]C!$B$298:$B$301,[24]C!$B$360:$B$362,[24]C!$B$422:$B$424,[24]C!$B$484:$B$486,[24]C!$B$546:$B$547,[24]C!$B$608:$B$609,[24]C!$B$671:$B$672,[24]C!$B$733:$B$734,[24]C!$B$795:$B$796,[24]C!$B$857:$B$858,[24]C!$B$980,[24]C!$B$1042,[24]C!$B$1104,[24]C!$B$1166:$B$1168,[24]C!$B$1228:$B$1230,[24]C!$B$1290:$B$1292</definedName>
    <definedName name="FORN_ACESS_EMISS" localSheetId="12">#REF!</definedName>
    <definedName name="FORN_ACESS_EMISS" localSheetId="5">#REF!</definedName>
    <definedName name="FORN_ACESS_EMISS">#REF!</definedName>
    <definedName name="FORN_ACESS_EMISS2_M" localSheetId="12">#REF!</definedName>
    <definedName name="FORN_ACESS_EMISS2_M" localSheetId="5">#REF!</definedName>
    <definedName name="FORN_ACESS_EMISS2_M">#REF!</definedName>
    <definedName name="FORN_ACESS_EMISS3_M" localSheetId="12">#REF!</definedName>
    <definedName name="FORN_ACESS_EMISS3_M" localSheetId="5">#REF!</definedName>
    <definedName name="FORN_ACESS_EMISS3_M">#REF!</definedName>
    <definedName name="FORN_ACESS_REDE_COL" localSheetId="12">#REF!</definedName>
    <definedName name="FORN_ACESS_REDE_COL" localSheetId="5">#REF!</definedName>
    <definedName name="FORN_ACESS_REDE_COL">#REF!</definedName>
    <definedName name="FORN_ACESSÓRIOS" localSheetId="12">#REF!</definedName>
    <definedName name="FORN_ACESSÓRIOS" localSheetId="5">#REF!</definedName>
    <definedName name="FORN_ACESSÓRIOS">#REF!</definedName>
    <definedName name="FORN_CON_EMISS3_M" localSheetId="12">#REF!</definedName>
    <definedName name="FORN_CON_EMISS3_M" localSheetId="5">#REF!</definedName>
    <definedName name="FORN_CON_EMISS3_M">#REF!</definedName>
    <definedName name="FORN_CONEX" localSheetId="12">#REF!</definedName>
    <definedName name="FORN_CONEX" localSheetId="5">#REF!</definedName>
    <definedName name="FORN_CONEX">#REF!</definedName>
    <definedName name="FORN_CONEX_EMISS" localSheetId="12">#REF!</definedName>
    <definedName name="FORN_CONEX_EMISS" localSheetId="5">#REF!</definedName>
    <definedName name="FORN_CONEX_EMISS">#REF!</definedName>
    <definedName name="FORN_CONEX_PEÇAS" localSheetId="12">#REF!</definedName>
    <definedName name="FORN_CONEX_PEÇAS" localSheetId="5">#REF!</definedName>
    <definedName name="FORN_CONEX_PEÇAS">#REF!</definedName>
    <definedName name="FORN_PEÇAS_EMISS2_M" localSheetId="12">#REF!</definedName>
    <definedName name="FORN_PEÇAS_EMISS2_M" localSheetId="5">#REF!</definedName>
    <definedName name="FORN_PEÇAS_EMISS2_M">#REF!</definedName>
    <definedName name="FORN_TUB_EMISS" localSheetId="12">#REF!</definedName>
    <definedName name="FORN_TUB_EMISS" localSheetId="5">#REF!</definedName>
    <definedName name="FORN_TUB_EMISS">#REF!</definedName>
    <definedName name="FORN_TUB_EMISS2_M" localSheetId="12">#REF!</definedName>
    <definedName name="FORN_TUB_EMISS2_M" localSheetId="5">#REF!</definedName>
    <definedName name="FORN_TUB_EMISS2_M">#REF!</definedName>
    <definedName name="FORN_TUB_EMISS3_M" localSheetId="12">#REF!</definedName>
    <definedName name="FORN_TUB_EMISS3_M" localSheetId="5">#REF!</definedName>
    <definedName name="FORN_TUB_EMISS3_M">#REF!</definedName>
    <definedName name="FORN_TUB_REDE_COL" localSheetId="12">#REF!</definedName>
    <definedName name="FORN_TUB_REDE_COL" localSheetId="5">#REF!</definedName>
    <definedName name="FORN_TUB_REDE_COL">#REF!</definedName>
    <definedName name="FORN_TUBU" localSheetId="12">#REF!</definedName>
    <definedName name="FORN_TUBU" localSheetId="5">#REF!</definedName>
    <definedName name="FORN_TUBU">#REF!</definedName>
    <definedName name="fornecer" localSheetId="12">#REF!</definedName>
    <definedName name="fornecer" localSheetId="5">#REF!</definedName>
    <definedName name="fornecer">#REF!</definedName>
    <definedName name="Fundação" localSheetId="12">#REF!</definedName>
    <definedName name="Fundação" localSheetId="5">#REF!</definedName>
    <definedName name="Fundação">#REF!</definedName>
    <definedName name="G_01" localSheetId="12">#REF!</definedName>
    <definedName name="G_01" localSheetId="5">#REF!</definedName>
    <definedName name="G_01">#REF!</definedName>
    <definedName name="G_02" localSheetId="12">#REF!</definedName>
    <definedName name="G_02" localSheetId="5">#REF!</definedName>
    <definedName name="G_02">#REF!</definedName>
    <definedName name="G_03" localSheetId="12">#REF!</definedName>
    <definedName name="G_03" localSheetId="5">#REF!</definedName>
    <definedName name="G_03">#REF!</definedName>
    <definedName name="G_04" localSheetId="12">#REF!</definedName>
    <definedName name="G_04" localSheetId="5">#REF!</definedName>
    <definedName name="G_04">#REF!</definedName>
    <definedName name="G_05" localSheetId="12">#REF!</definedName>
    <definedName name="G_05" localSheetId="5">#REF!</definedName>
    <definedName name="G_05">#REF!</definedName>
    <definedName name="G_06" localSheetId="12">#REF!</definedName>
    <definedName name="G_06" localSheetId="5">#REF!</definedName>
    <definedName name="G_06">#REF!</definedName>
    <definedName name="G_07" localSheetId="12">#REF!</definedName>
    <definedName name="G_07" localSheetId="5">#REF!</definedName>
    <definedName name="G_07">#REF!</definedName>
    <definedName name="G_08" localSheetId="12">#REF!</definedName>
    <definedName name="G_08" localSheetId="5">#REF!</definedName>
    <definedName name="G_08">#REF!</definedName>
    <definedName name="G_09" localSheetId="12">#REF!</definedName>
    <definedName name="G_09" localSheetId="5">#REF!</definedName>
    <definedName name="G_09">#REF!</definedName>
    <definedName name="G_10" localSheetId="12">#REF!</definedName>
    <definedName name="G_10" localSheetId="5">#REF!</definedName>
    <definedName name="G_10">#REF!</definedName>
    <definedName name="G_11" localSheetId="12">#REF!</definedName>
    <definedName name="G_11" localSheetId="5">#REF!</definedName>
    <definedName name="G_11">#REF!</definedName>
    <definedName name="G_12" localSheetId="12">#REF!</definedName>
    <definedName name="G_12" localSheetId="5">#REF!</definedName>
    <definedName name="G_12">#REF!</definedName>
    <definedName name="G_13" localSheetId="12">#REF!</definedName>
    <definedName name="G_13" localSheetId="5">#REF!</definedName>
    <definedName name="G_13">#REF!</definedName>
    <definedName name="G_14" localSheetId="12">#REF!</definedName>
    <definedName name="G_14" localSheetId="5">#REF!</definedName>
    <definedName name="G_14">#REF!</definedName>
    <definedName name="G_15" localSheetId="12">#REF!</definedName>
    <definedName name="G_15" localSheetId="5">#REF!</definedName>
    <definedName name="G_15">#REF!</definedName>
    <definedName name="G_E_O_T_E_C_H_N_I_Q_U_E" localSheetId="12">#REF!</definedName>
    <definedName name="G_E_O_T_E_C_H_N_I_Q_U_E" localSheetId="5">#REF!</definedName>
    <definedName name="G_E_O_T_E_C_H_N_I_Q_U_E">#REF!</definedName>
    <definedName name="Gas">'[25]Adm Local '!$K$310</definedName>
    <definedName name="GASG" localSheetId="12">#REF!</definedName>
    <definedName name="GASG" localSheetId="5">#REF!</definedName>
    <definedName name="GASG">#REF!</definedName>
    <definedName name="george" localSheetId="12">#REF!</definedName>
    <definedName name="george" localSheetId="5">#REF!</definedName>
    <definedName name="george">#REF!</definedName>
    <definedName name="GER" localSheetId="12">#REF!</definedName>
    <definedName name="GER" localSheetId="5">#REF!</definedName>
    <definedName name="GER">#REF!</definedName>
    <definedName name="geral" localSheetId="12">#REF!</definedName>
    <definedName name="geral">#REF!</definedName>
    <definedName name="GG" localSheetId="12">#REF!</definedName>
    <definedName name="GG" localSheetId="3">[8]CUBACAO!#REF!</definedName>
    <definedName name="GG" localSheetId="5">#REF!</definedName>
    <definedName name="GG" localSheetId="18">#REF!</definedName>
    <definedName name="GG" localSheetId="11">[8]CUBACAO!#REF!</definedName>
    <definedName name="GG">#REF!</definedName>
    <definedName name="GGG" localSheetId="12">#REF!</definedName>
    <definedName name="GGG" localSheetId="3">[8]CUBACAO!#REF!</definedName>
    <definedName name="GGG" localSheetId="5">#REF!</definedName>
    <definedName name="GGG" localSheetId="18">#REF!</definedName>
    <definedName name="GGG" localSheetId="11">[8]CUBACAO!#REF!</definedName>
    <definedName name="GGG">#REF!</definedName>
    <definedName name="ggggg" localSheetId="12">#REF!</definedName>
    <definedName name="ggggg" localSheetId="5">#REF!</definedName>
    <definedName name="ggggg">#REF!</definedName>
    <definedName name="ghj" localSheetId="12">[1]Reforma!#REF!</definedName>
    <definedName name="ghj" localSheetId="5">[1]Reforma!#REF!</definedName>
    <definedName name="ghj">[1]Reforma!#REF!</definedName>
    <definedName name="_xlnm.Recorder" localSheetId="12">#REF!</definedName>
    <definedName name="_xlnm.Recorder">#REF!</definedName>
    <definedName name="grt" localSheetId="12">#REF!</definedName>
    <definedName name="grt" localSheetId="5">#REF!</definedName>
    <definedName name="grt">#REF!</definedName>
    <definedName name="GSADF" localSheetId="12">#REF!</definedName>
    <definedName name="GSADF" localSheetId="5">#REF!</definedName>
    <definedName name="GSADF">#REF!</definedName>
    <definedName name="HH" localSheetId="12">#REF!</definedName>
    <definedName name="HH" localSheetId="3">[8]CUBACAO!#REF!</definedName>
    <definedName name="HH" localSheetId="5">#REF!</definedName>
    <definedName name="HH" localSheetId="18">#REF!</definedName>
    <definedName name="HH" localSheetId="11">[8]CUBACAO!#REF!</definedName>
    <definedName name="HH">#REF!</definedName>
    <definedName name="HHH" localSheetId="12">#REF!</definedName>
    <definedName name="HHH" localSheetId="3">[8]CUBACAO!#REF!</definedName>
    <definedName name="HHH" localSheetId="5">#REF!</definedName>
    <definedName name="HHH" localSheetId="18">#REF!</definedName>
    <definedName name="HHH" localSheetId="11">[8]CUBACAO!#REF!</definedName>
    <definedName name="HHH">#REF!</definedName>
    <definedName name="HHHHHHHHHHHHHHHHHHHHHHHHHHHHHHHHHHHHHHH" localSheetId="12">#REF!</definedName>
    <definedName name="HHHHHHHHHHHHHHHHHHHHHHHHHHHHHHHHHHHHHHH" localSheetId="5">#REF!</definedName>
    <definedName name="HHHHHHHHHHHHHHHHHHHHHHHHHHHHHHHHHHHHHHH">#REF!</definedName>
    <definedName name="hi" localSheetId="12">#REF!</definedName>
    <definedName name="hi" localSheetId="5">#REF!</definedName>
    <definedName name="hi">#REF!</definedName>
    <definedName name="HJJJJJJJJJ" localSheetId="12">#REF!</definedName>
    <definedName name="HJJJJJJJJJ" localSheetId="5">#REF!</definedName>
    <definedName name="HJJJJJJJJJ">#REF!</definedName>
    <definedName name="HJU" localSheetId="12">[1]Reforma!#REF!</definedName>
    <definedName name="HJU" localSheetId="5">[1]Reforma!#REF!</definedName>
    <definedName name="HJU">[1]Reforma!#REF!</definedName>
    <definedName name="HTML_CodePage" hidden="1">1252</definedName>
    <definedName name="HTML_Control" hidden="1">{"'Plan1'!$A$8:$F$68","'Plan1'!$A$8:$F$68"}</definedName>
    <definedName name="HTML_Description" hidden="1">""</definedName>
    <definedName name="HTML_Email" hidden="1">""</definedName>
    <definedName name="HTML_Header" hidden="1">"Plan1"</definedName>
    <definedName name="HTML_LastUpdate" hidden="1">"18/01/98"</definedName>
    <definedName name="HTML_LineAfter" hidden="1">FALSE</definedName>
    <definedName name="HTML_LineBefore" hidden="1">FALSE</definedName>
    <definedName name="HTML_Name" hidden="1">"Alberto de Castro"</definedName>
    <definedName name="HTML_OBDlg2" hidden="1">TRUE</definedName>
    <definedName name="HTML_OBDlg4" hidden="1">TRUE</definedName>
    <definedName name="HTML_OS" hidden="1">0</definedName>
    <definedName name="HTML_PathFile" hidden="1">"C:\MSOffice\Modelos\MeuHTML.htm"</definedName>
    <definedName name="HTML_Title" hidden="1">"UNIDADE SANITÁRIA PADRÃO"</definedName>
    <definedName name="i" localSheetId="12">#REF!</definedName>
    <definedName name="i">#REF!</definedName>
    <definedName name="If" localSheetId="12">#REF!</definedName>
    <definedName name="If" localSheetId="5">#REF!</definedName>
    <definedName name="If">#REF!</definedName>
    <definedName name="II" localSheetId="12">#REF!</definedName>
    <definedName name="II" localSheetId="3">[8]CUBACAO!#REF!</definedName>
    <definedName name="II" localSheetId="5">#REF!</definedName>
    <definedName name="II" localSheetId="18">#REF!</definedName>
    <definedName name="II" localSheetId="11">[8]CUBACAO!#REF!</definedName>
    <definedName name="II">#REF!</definedName>
    <definedName name="III" localSheetId="12">#REF!</definedName>
    <definedName name="III" localSheetId="3">[8]CUBACAO!#REF!</definedName>
    <definedName name="III" localSheetId="5">#REF!</definedName>
    <definedName name="III" localSheetId="18">#REF!</definedName>
    <definedName name="III" localSheetId="11">[8]CUBACAO!#REF!</definedName>
    <definedName name="III">#REF!</definedName>
    <definedName name="Im" localSheetId="12">#REF!</definedName>
    <definedName name="Im" localSheetId="5">#REF!</definedName>
    <definedName name="Im" localSheetId="18">#REF!</definedName>
    <definedName name="Im" localSheetId="11">#REF!</definedName>
    <definedName name="Im">#REF!</definedName>
    <definedName name="inf">'[26]Orçamento Global'!$D$38</definedName>
    <definedName name="Inst_elétricas" localSheetId="12">#REF!</definedName>
    <definedName name="Inst_elétricas" localSheetId="5">#REF!</definedName>
    <definedName name="Inst_elétricas">#REF!</definedName>
    <definedName name="Inst_hidráulicas" localSheetId="12">#REF!</definedName>
    <definedName name="Inst_hidráulicas" localSheetId="5">#REF!</definedName>
    <definedName name="Inst_hidráulicas">#REF!</definedName>
    <definedName name="INST_PROVISÓRIAS" localSheetId="12">#REF!</definedName>
    <definedName name="INST_PROVISÓRIAS" localSheetId="5">#REF!</definedName>
    <definedName name="INST_PROVISÓRIAS">#REF!</definedName>
    <definedName name="Inst_sanitárias" localSheetId="12">#REF!</definedName>
    <definedName name="Inst_sanitárias" localSheetId="5">#REF!</definedName>
    <definedName name="Inst_sanitárias">#REF!</definedName>
    <definedName name="insumos" localSheetId="12">#REF!</definedName>
    <definedName name="insumos" localSheetId="5">#REF!</definedName>
    <definedName name="insumos">#REF!</definedName>
    <definedName name="Io" localSheetId="12">#REF!</definedName>
    <definedName name="Io" localSheetId="5">#REF!</definedName>
    <definedName name="Io" localSheetId="18">#REF!</definedName>
    <definedName name="Io" localSheetId="11">#REF!</definedName>
    <definedName name="Io">#REF!</definedName>
    <definedName name="ISS" localSheetId="12">#REF!</definedName>
    <definedName name="ISS" localSheetId="5">#REF!</definedName>
    <definedName name="ISS" localSheetId="18">#REF!</definedName>
    <definedName name="ISS" localSheetId="11">#REF!</definedName>
    <definedName name="ISS">#REF!</definedName>
    <definedName name="IT" localSheetId="12">#REF!</definedName>
    <definedName name="IT" localSheetId="5">#REF!</definedName>
    <definedName name="IT" localSheetId="18">#REF!</definedName>
    <definedName name="IT" localSheetId="11">#REF!</definedName>
    <definedName name="IT">#REF!</definedName>
    <definedName name="Item" localSheetId="12">#REF!</definedName>
    <definedName name="Item" localSheetId="5">#REF!</definedName>
    <definedName name="Item">#REF!</definedName>
    <definedName name="item1">[27]Plan1!$J$13</definedName>
    <definedName name="item1.1" localSheetId="12">'[28]COMPOSIÇÃO CUSTO'!#REF!</definedName>
    <definedName name="item1.1" localSheetId="5">'[28]COMPOSIÇÃO CUSTO'!#REF!</definedName>
    <definedName name="item1.1" localSheetId="18">'[28]COMPOSIÇÃO CUSTO'!#REF!</definedName>
    <definedName name="item1.1" localSheetId="11">'[28]COMPOSIÇÃO CUSTO'!#REF!</definedName>
    <definedName name="item1.1">'[28]COMPOSIÇÃO CUSTO'!#REF!</definedName>
    <definedName name="item1.2" localSheetId="12">'[28]COMPOSIÇÃO CUSTO'!#REF!</definedName>
    <definedName name="item1.2" localSheetId="5">'[28]COMPOSIÇÃO CUSTO'!#REF!</definedName>
    <definedName name="item1.2" localSheetId="18">'[28]COMPOSIÇÃO CUSTO'!#REF!</definedName>
    <definedName name="item1.2" localSheetId="11">'[28]COMPOSIÇÃO CUSTO'!#REF!</definedName>
    <definedName name="item1.2">'[28]COMPOSIÇÃO CUSTO'!#REF!</definedName>
    <definedName name="item1.3" localSheetId="12">'[28]COMPOSIÇÃO CUSTO'!#REF!</definedName>
    <definedName name="item1.3" localSheetId="5">'[28]COMPOSIÇÃO CUSTO'!#REF!</definedName>
    <definedName name="item1.3" localSheetId="18">'[28]COMPOSIÇÃO CUSTO'!#REF!</definedName>
    <definedName name="item1.3" localSheetId="11">'[28]COMPOSIÇÃO CUSTO'!#REF!</definedName>
    <definedName name="item1.3">'[28]COMPOSIÇÃO CUSTO'!#REF!</definedName>
    <definedName name="item1.4" localSheetId="12">'[28]COMPOSIÇÃO CUSTO'!#REF!</definedName>
    <definedName name="item1.4" localSheetId="5">'[28]COMPOSIÇÃO CUSTO'!#REF!</definedName>
    <definedName name="item1.4" localSheetId="18">'[28]COMPOSIÇÃO CUSTO'!#REF!</definedName>
    <definedName name="item1.4" localSheetId="11">'[28]COMPOSIÇÃO CUSTO'!#REF!</definedName>
    <definedName name="item1.4">'[28]COMPOSIÇÃO CUSTO'!#REF!</definedName>
    <definedName name="item1.5" localSheetId="12">'[28]COMPOSIÇÃO CUSTO'!#REF!</definedName>
    <definedName name="item1.5" localSheetId="5">'[28]COMPOSIÇÃO CUSTO'!#REF!</definedName>
    <definedName name="item1.5" localSheetId="18">'[28]COMPOSIÇÃO CUSTO'!#REF!</definedName>
    <definedName name="item1.5" localSheetId="11">'[28]COMPOSIÇÃO CUSTO'!#REF!</definedName>
    <definedName name="item1.5">'[28]COMPOSIÇÃO CUSTO'!#REF!</definedName>
    <definedName name="item1.6" localSheetId="12">'[28]COMPOSIÇÃO CUSTO'!#REF!</definedName>
    <definedName name="item1.6" localSheetId="5">'[28]COMPOSIÇÃO CUSTO'!#REF!</definedName>
    <definedName name="item1.6" localSheetId="18">'[28]COMPOSIÇÃO CUSTO'!#REF!</definedName>
    <definedName name="item1.6" localSheetId="11">'[28]COMPOSIÇÃO CUSTO'!#REF!</definedName>
    <definedName name="item1.6">'[28]COMPOSIÇÃO CUSTO'!#REF!</definedName>
    <definedName name="item1_1">[29]Composição!$E$19</definedName>
    <definedName name="item1_2">[29]Composição!$E$27</definedName>
    <definedName name="item1_3">[29]Composição!$E$35</definedName>
    <definedName name="item1_4">[29]Composição!$E$60</definedName>
    <definedName name="item1_5">[29]Composição!$E$76</definedName>
    <definedName name="item1_6">[29]Composição!$E$98</definedName>
    <definedName name="item10.1" localSheetId="12">'[28]COMPOSIÇÃO CUSTO'!#REF!</definedName>
    <definedName name="item10.1" localSheetId="5">'[28]COMPOSIÇÃO CUSTO'!#REF!</definedName>
    <definedName name="item10.1" localSheetId="18">'[28]COMPOSIÇÃO CUSTO'!#REF!</definedName>
    <definedName name="item10.1" localSheetId="11">'[28]COMPOSIÇÃO CUSTO'!#REF!</definedName>
    <definedName name="item10.1">'[28]COMPOSIÇÃO CUSTO'!#REF!</definedName>
    <definedName name="item10.10" localSheetId="12">'[28]COMPOSIÇÃO CUSTO'!#REF!</definedName>
    <definedName name="item10.10" localSheetId="5">'[28]COMPOSIÇÃO CUSTO'!#REF!</definedName>
    <definedName name="item10.10" localSheetId="18">'[28]COMPOSIÇÃO CUSTO'!#REF!</definedName>
    <definedName name="item10.10" localSheetId="11">'[28]COMPOSIÇÃO CUSTO'!#REF!</definedName>
    <definedName name="item10.10">'[28]COMPOSIÇÃO CUSTO'!#REF!</definedName>
    <definedName name="item10.11" localSheetId="12">'[28]COMPOSIÇÃO CUSTO'!#REF!</definedName>
    <definedName name="item10.11" localSheetId="5">'[28]COMPOSIÇÃO CUSTO'!#REF!</definedName>
    <definedName name="item10.11" localSheetId="18">'[28]COMPOSIÇÃO CUSTO'!#REF!</definedName>
    <definedName name="item10.11" localSheetId="11">'[28]COMPOSIÇÃO CUSTO'!#REF!</definedName>
    <definedName name="item10.11">'[28]COMPOSIÇÃO CUSTO'!#REF!</definedName>
    <definedName name="item10.12" localSheetId="12">'[28]COMPOSIÇÃO CUSTO'!#REF!</definedName>
    <definedName name="item10.12" localSheetId="5">'[28]COMPOSIÇÃO CUSTO'!#REF!</definedName>
    <definedName name="item10.12" localSheetId="18">'[28]COMPOSIÇÃO CUSTO'!#REF!</definedName>
    <definedName name="item10.12" localSheetId="11">'[28]COMPOSIÇÃO CUSTO'!#REF!</definedName>
    <definedName name="item10.12">'[28]COMPOSIÇÃO CUSTO'!#REF!</definedName>
    <definedName name="item10.13" localSheetId="12">'[28]COMPOSIÇÃO CUSTO'!#REF!</definedName>
    <definedName name="item10.13" localSheetId="5">'[28]COMPOSIÇÃO CUSTO'!#REF!</definedName>
    <definedName name="item10.13" localSheetId="18">'[28]COMPOSIÇÃO CUSTO'!#REF!</definedName>
    <definedName name="item10.13" localSheetId="11">'[28]COMPOSIÇÃO CUSTO'!#REF!</definedName>
    <definedName name="item10.13">'[28]COMPOSIÇÃO CUSTO'!#REF!</definedName>
    <definedName name="item10.14" localSheetId="12">'[28]COMPOSIÇÃO CUSTO'!#REF!</definedName>
    <definedName name="item10.14" localSheetId="5">'[28]COMPOSIÇÃO CUSTO'!#REF!</definedName>
    <definedName name="item10.14" localSheetId="18">'[28]COMPOSIÇÃO CUSTO'!#REF!</definedName>
    <definedName name="item10.14" localSheetId="11">'[28]COMPOSIÇÃO CUSTO'!#REF!</definedName>
    <definedName name="item10.14">'[28]COMPOSIÇÃO CUSTO'!#REF!</definedName>
    <definedName name="item10.15" localSheetId="12">'[28]COMPOSIÇÃO CUSTO'!#REF!</definedName>
    <definedName name="item10.15" localSheetId="5">'[28]COMPOSIÇÃO CUSTO'!#REF!</definedName>
    <definedName name="item10.15" localSheetId="18">'[28]COMPOSIÇÃO CUSTO'!#REF!</definedName>
    <definedName name="item10.15" localSheetId="11">'[28]COMPOSIÇÃO CUSTO'!#REF!</definedName>
    <definedName name="item10.15">'[28]COMPOSIÇÃO CUSTO'!#REF!</definedName>
    <definedName name="item10.16" localSheetId="12">'[28]COMPOSIÇÃO CUSTO'!#REF!</definedName>
    <definedName name="item10.16" localSheetId="5">'[28]COMPOSIÇÃO CUSTO'!#REF!</definedName>
    <definedName name="item10.16" localSheetId="18">'[28]COMPOSIÇÃO CUSTO'!#REF!</definedName>
    <definedName name="item10.16" localSheetId="11">'[28]COMPOSIÇÃO CUSTO'!#REF!</definedName>
    <definedName name="item10.16">'[28]COMPOSIÇÃO CUSTO'!#REF!</definedName>
    <definedName name="item10.17" localSheetId="12">'[28]COMPOSIÇÃO CUSTO'!#REF!</definedName>
    <definedName name="item10.17" localSheetId="5">'[28]COMPOSIÇÃO CUSTO'!#REF!</definedName>
    <definedName name="item10.17" localSheetId="18">'[28]COMPOSIÇÃO CUSTO'!#REF!</definedName>
    <definedName name="item10.17" localSheetId="11">'[28]COMPOSIÇÃO CUSTO'!#REF!</definedName>
    <definedName name="item10.17">'[28]COMPOSIÇÃO CUSTO'!#REF!</definedName>
    <definedName name="item10.18" localSheetId="12">'[28]COMPOSIÇÃO CUSTO'!#REF!</definedName>
    <definedName name="item10.18" localSheetId="5">'[28]COMPOSIÇÃO CUSTO'!#REF!</definedName>
    <definedName name="item10.18" localSheetId="18">'[28]COMPOSIÇÃO CUSTO'!#REF!</definedName>
    <definedName name="item10.18" localSheetId="11">'[28]COMPOSIÇÃO CUSTO'!#REF!</definedName>
    <definedName name="item10.18">'[28]COMPOSIÇÃO CUSTO'!#REF!</definedName>
    <definedName name="item10.19" localSheetId="12">'[28]COMPOSIÇÃO CUSTO'!#REF!</definedName>
    <definedName name="item10.19" localSheetId="5">'[28]COMPOSIÇÃO CUSTO'!#REF!</definedName>
    <definedName name="item10.19" localSheetId="18">'[28]COMPOSIÇÃO CUSTO'!#REF!</definedName>
    <definedName name="item10.19" localSheetId="11">'[28]COMPOSIÇÃO CUSTO'!#REF!</definedName>
    <definedName name="item10.19">'[28]COMPOSIÇÃO CUSTO'!#REF!</definedName>
    <definedName name="item10.2" localSheetId="12">'[28]COMPOSIÇÃO CUSTO'!#REF!</definedName>
    <definedName name="item10.2" localSheetId="5">'[28]COMPOSIÇÃO CUSTO'!#REF!</definedName>
    <definedName name="item10.2" localSheetId="18">'[28]COMPOSIÇÃO CUSTO'!#REF!</definedName>
    <definedName name="item10.2" localSheetId="11">'[28]COMPOSIÇÃO CUSTO'!#REF!</definedName>
    <definedName name="item10.2">'[28]COMPOSIÇÃO CUSTO'!#REF!</definedName>
    <definedName name="item10.3" localSheetId="12">'[28]COMPOSIÇÃO CUSTO'!#REF!</definedName>
    <definedName name="item10.3" localSheetId="5">'[28]COMPOSIÇÃO CUSTO'!#REF!</definedName>
    <definedName name="item10.3" localSheetId="18">'[28]COMPOSIÇÃO CUSTO'!#REF!</definedName>
    <definedName name="item10.3" localSheetId="11">'[28]COMPOSIÇÃO CUSTO'!#REF!</definedName>
    <definedName name="item10.3">'[28]COMPOSIÇÃO CUSTO'!#REF!</definedName>
    <definedName name="item10.4" localSheetId="12">'[28]COMPOSIÇÃO CUSTO'!#REF!</definedName>
    <definedName name="item10.4" localSheetId="5">'[28]COMPOSIÇÃO CUSTO'!#REF!</definedName>
    <definedName name="item10.4" localSheetId="18">'[28]COMPOSIÇÃO CUSTO'!#REF!</definedName>
    <definedName name="item10.4" localSheetId="11">'[28]COMPOSIÇÃO CUSTO'!#REF!</definedName>
    <definedName name="item10.4">'[28]COMPOSIÇÃO CUSTO'!#REF!</definedName>
    <definedName name="item10.5" localSheetId="12">'[28]COMPOSIÇÃO CUSTO'!#REF!</definedName>
    <definedName name="item10.5" localSheetId="5">'[28]COMPOSIÇÃO CUSTO'!#REF!</definedName>
    <definedName name="item10.5" localSheetId="18">'[28]COMPOSIÇÃO CUSTO'!#REF!</definedName>
    <definedName name="item10.5" localSheetId="11">'[28]COMPOSIÇÃO CUSTO'!#REF!</definedName>
    <definedName name="item10.5">'[28]COMPOSIÇÃO CUSTO'!#REF!</definedName>
    <definedName name="item10.6" localSheetId="12">'[28]COMPOSIÇÃO CUSTO'!#REF!</definedName>
    <definedName name="item10.6" localSheetId="5">'[28]COMPOSIÇÃO CUSTO'!#REF!</definedName>
    <definedName name="item10.6" localSheetId="18">'[28]COMPOSIÇÃO CUSTO'!#REF!</definedName>
    <definedName name="item10.6" localSheetId="11">'[28]COMPOSIÇÃO CUSTO'!#REF!</definedName>
    <definedName name="item10.6">'[28]COMPOSIÇÃO CUSTO'!#REF!</definedName>
    <definedName name="item10.7" localSheetId="12">'[28]COMPOSIÇÃO CUSTO'!#REF!</definedName>
    <definedName name="item10.7" localSheetId="5">'[28]COMPOSIÇÃO CUSTO'!#REF!</definedName>
    <definedName name="item10.7" localSheetId="18">'[28]COMPOSIÇÃO CUSTO'!#REF!</definedName>
    <definedName name="item10.7" localSheetId="11">'[28]COMPOSIÇÃO CUSTO'!#REF!</definedName>
    <definedName name="item10.7">'[28]COMPOSIÇÃO CUSTO'!#REF!</definedName>
    <definedName name="item10.8" localSheetId="12">'[28]COMPOSIÇÃO CUSTO'!#REF!</definedName>
    <definedName name="item10.8" localSheetId="5">'[28]COMPOSIÇÃO CUSTO'!#REF!</definedName>
    <definedName name="item10.8" localSheetId="18">'[28]COMPOSIÇÃO CUSTO'!#REF!</definedName>
    <definedName name="item10.8" localSheetId="11">'[28]COMPOSIÇÃO CUSTO'!#REF!</definedName>
    <definedName name="item10.8">'[28]COMPOSIÇÃO CUSTO'!#REF!</definedName>
    <definedName name="item10.9" localSheetId="12">'[28]COMPOSIÇÃO CUSTO'!#REF!</definedName>
    <definedName name="item10.9" localSheetId="5">'[28]COMPOSIÇÃO CUSTO'!#REF!</definedName>
    <definedName name="item10.9" localSheetId="18">'[28]COMPOSIÇÃO CUSTO'!#REF!</definedName>
    <definedName name="item10.9" localSheetId="11">'[28]COMPOSIÇÃO CUSTO'!#REF!</definedName>
    <definedName name="item10.9">'[28]COMPOSIÇÃO CUSTO'!#REF!</definedName>
    <definedName name="item10_1">[29]Composição!$E$1692</definedName>
    <definedName name="item10_10">[29]Composição!$E$1843</definedName>
    <definedName name="item10_11">[29]Composição!$E$1863</definedName>
    <definedName name="item10_12">[29]Composição!$E$1887</definedName>
    <definedName name="item10_13">[29]Composição!$E$1907</definedName>
    <definedName name="item10_14">[29]Composição!$E$1927</definedName>
    <definedName name="item10_15">[29]Composição!$E$1941</definedName>
    <definedName name="item10_16" localSheetId="12">[29]Composição!#REF!</definedName>
    <definedName name="item10_16" localSheetId="5">[29]Composição!#REF!</definedName>
    <definedName name="item10_16">[29]Composição!#REF!</definedName>
    <definedName name="item10_17">[29]Composição!$E$1954</definedName>
    <definedName name="item10_18">[29]Composição!$E$1966</definedName>
    <definedName name="item10_2">[29]Composição!$E$1718</definedName>
    <definedName name="item10_4">[29]Composição!$E$1752</definedName>
    <definedName name="item10_5">[29]Composição!$E$1766</definedName>
    <definedName name="item10_6">[29]Composição!$E$1780</definedName>
    <definedName name="item10_7">[29]Composição!$E$1799</definedName>
    <definedName name="item10_8">[29]Composição!$E$1817</definedName>
    <definedName name="item10_9">[29]Composição!$E$1830</definedName>
    <definedName name="item11.1" localSheetId="12">'[28]COMPOSIÇÃO CUSTO'!#REF!</definedName>
    <definedName name="item11.1" localSheetId="5">'[28]COMPOSIÇÃO CUSTO'!#REF!</definedName>
    <definedName name="item11.1" localSheetId="18">'[28]COMPOSIÇÃO CUSTO'!#REF!</definedName>
    <definedName name="item11.1" localSheetId="11">'[28]COMPOSIÇÃO CUSTO'!#REF!</definedName>
    <definedName name="item11.1">'[28]COMPOSIÇÃO CUSTO'!#REF!</definedName>
    <definedName name="item11.10" localSheetId="12">'[28]COMPOSIÇÃO CUSTO'!#REF!</definedName>
    <definedName name="item11.10" localSheetId="5">'[28]COMPOSIÇÃO CUSTO'!#REF!</definedName>
    <definedName name="item11.10" localSheetId="18">'[28]COMPOSIÇÃO CUSTO'!#REF!</definedName>
    <definedName name="item11.10" localSheetId="11">'[28]COMPOSIÇÃO CUSTO'!#REF!</definedName>
    <definedName name="item11.10">'[28]COMPOSIÇÃO CUSTO'!#REF!</definedName>
    <definedName name="item11.11" localSheetId="12">'[28]COMPOSIÇÃO CUSTO'!#REF!</definedName>
    <definedName name="item11.11" localSheetId="5">'[28]COMPOSIÇÃO CUSTO'!#REF!</definedName>
    <definedName name="item11.11" localSheetId="18">'[28]COMPOSIÇÃO CUSTO'!#REF!</definedName>
    <definedName name="item11.11" localSheetId="11">'[28]COMPOSIÇÃO CUSTO'!#REF!</definedName>
    <definedName name="item11.11">'[28]COMPOSIÇÃO CUSTO'!#REF!</definedName>
    <definedName name="item11.12" localSheetId="12">'[28]COMPOSIÇÃO CUSTO'!#REF!</definedName>
    <definedName name="item11.12" localSheetId="5">'[28]COMPOSIÇÃO CUSTO'!#REF!</definedName>
    <definedName name="item11.12" localSheetId="18">'[28]COMPOSIÇÃO CUSTO'!#REF!</definedName>
    <definedName name="item11.12" localSheetId="11">'[28]COMPOSIÇÃO CUSTO'!#REF!</definedName>
    <definedName name="item11.12">'[28]COMPOSIÇÃO CUSTO'!#REF!</definedName>
    <definedName name="item11.13" localSheetId="12">'[28]COMPOSIÇÃO CUSTO'!#REF!</definedName>
    <definedName name="item11.13" localSheetId="5">'[28]COMPOSIÇÃO CUSTO'!#REF!</definedName>
    <definedName name="item11.13" localSheetId="18">'[28]COMPOSIÇÃO CUSTO'!#REF!</definedName>
    <definedName name="item11.13" localSheetId="11">'[28]COMPOSIÇÃO CUSTO'!#REF!</definedName>
    <definedName name="item11.13">'[28]COMPOSIÇÃO CUSTO'!#REF!</definedName>
    <definedName name="item11.14" localSheetId="12">'[28]COMPOSIÇÃO CUSTO'!#REF!</definedName>
    <definedName name="item11.14" localSheetId="5">'[28]COMPOSIÇÃO CUSTO'!#REF!</definedName>
    <definedName name="item11.14" localSheetId="18">'[28]COMPOSIÇÃO CUSTO'!#REF!</definedName>
    <definedName name="item11.14" localSheetId="11">'[28]COMPOSIÇÃO CUSTO'!#REF!</definedName>
    <definedName name="item11.14">'[28]COMPOSIÇÃO CUSTO'!#REF!</definedName>
    <definedName name="item11.15" localSheetId="12">'[28]COMPOSIÇÃO CUSTO'!#REF!</definedName>
    <definedName name="item11.15" localSheetId="5">'[28]COMPOSIÇÃO CUSTO'!#REF!</definedName>
    <definedName name="item11.15" localSheetId="18">'[28]COMPOSIÇÃO CUSTO'!#REF!</definedName>
    <definedName name="item11.15" localSheetId="11">'[28]COMPOSIÇÃO CUSTO'!#REF!</definedName>
    <definedName name="item11.15">'[28]COMPOSIÇÃO CUSTO'!#REF!</definedName>
    <definedName name="item11.16" localSheetId="12">'[28]COMPOSIÇÃO CUSTO'!#REF!</definedName>
    <definedName name="item11.16" localSheetId="5">'[28]COMPOSIÇÃO CUSTO'!#REF!</definedName>
    <definedName name="item11.16" localSheetId="18">'[28]COMPOSIÇÃO CUSTO'!#REF!</definedName>
    <definedName name="item11.16" localSheetId="11">'[28]COMPOSIÇÃO CUSTO'!#REF!</definedName>
    <definedName name="item11.16">'[28]COMPOSIÇÃO CUSTO'!#REF!</definedName>
    <definedName name="item11.17" localSheetId="12">'[28]COMPOSIÇÃO CUSTO'!#REF!</definedName>
    <definedName name="item11.17" localSheetId="5">'[28]COMPOSIÇÃO CUSTO'!#REF!</definedName>
    <definedName name="item11.17" localSheetId="18">'[28]COMPOSIÇÃO CUSTO'!#REF!</definedName>
    <definedName name="item11.17" localSheetId="11">'[28]COMPOSIÇÃO CUSTO'!#REF!</definedName>
    <definedName name="item11.17">'[28]COMPOSIÇÃO CUSTO'!#REF!</definedName>
    <definedName name="item11.18" localSheetId="12">'[28]COMPOSIÇÃO CUSTO'!#REF!</definedName>
    <definedName name="item11.18" localSheetId="5">'[28]COMPOSIÇÃO CUSTO'!#REF!</definedName>
    <definedName name="item11.18" localSheetId="18">'[28]COMPOSIÇÃO CUSTO'!#REF!</definedName>
    <definedName name="item11.18" localSheetId="11">'[28]COMPOSIÇÃO CUSTO'!#REF!</definedName>
    <definedName name="item11.18">'[28]COMPOSIÇÃO CUSTO'!#REF!</definedName>
    <definedName name="item11.19" localSheetId="12">'[28]COMPOSIÇÃO CUSTO'!#REF!</definedName>
    <definedName name="item11.19" localSheetId="5">'[28]COMPOSIÇÃO CUSTO'!#REF!</definedName>
    <definedName name="item11.19" localSheetId="18">'[28]COMPOSIÇÃO CUSTO'!#REF!</definedName>
    <definedName name="item11.19" localSheetId="11">'[28]COMPOSIÇÃO CUSTO'!#REF!</definedName>
    <definedName name="item11.19">'[28]COMPOSIÇÃO CUSTO'!#REF!</definedName>
    <definedName name="item11.2" localSheetId="12">'[28]COMPOSIÇÃO CUSTO'!#REF!</definedName>
    <definedName name="item11.2" localSheetId="5">'[28]COMPOSIÇÃO CUSTO'!#REF!</definedName>
    <definedName name="item11.2" localSheetId="18">'[28]COMPOSIÇÃO CUSTO'!#REF!</definedName>
    <definedName name="item11.2" localSheetId="11">'[28]COMPOSIÇÃO CUSTO'!#REF!</definedName>
    <definedName name="item11.2">'[28]COMPOSIÇÃO CUSTO'!#REF!</definedName>
    <definedName name="item11.20" localSheetId="12">'[28]COMPOSIÇÃO CUSTO'!#REF!</definedName>
    <definedName name="item11.20" localSheetId="5">'[28]COMPOSIÇÃO CUSTO'!#REF!</definedName>
    <definedName name="item11.20" localSheetId="18">'[28]COMPOSIÇÃO CUSTO'!#REF!</definedName>
    <definedName name="item11.20" localSheetId="11">'[28]COMPOSIÇÃO CUSTO'!#REF!</definedName>
    <definedName name="item11.20">'[28]COMPOSIÇÃO CUSTO'!#REF!</definedName>
    <definedName name="item11.21" localSheetId="12">'[28]COMPOSIÇÃO CUSTO'!#REF!</definedName>
    <definedName name="item11.21" localSheetId="5">'[28]COMPOSIÇÃO CUSTO'!#REF!</definedName>
    <definedName name="item11.21" localSheetId="18">'[28]COMPOSIÇÃO CUSTO'!#REF!</definedName>
    <definedName name="item11.21" localSheetId="11">'[28]COMPOSIÇÃO CUSTO'!#REF!</definedName>
    <definedName name="item11.21">'[28]COMPOSIÇÃO CUSTO'!#REF!</definedName>
    <definedName name="item11.22" localSheetId="12">'[28]COMPOSIÇÃO CUSTO'!#REF!</definedName>
    <definedName name="item11.22" localSheetId="5">'[28]COMPOSIÇÃO CUSTO'!#REF!</definedName>
    <definedName name="item11.22" localSheetId="18">'[28]COMPOSIÇÃO CUSTO'!#REF!</definedName>
    <definedName name="item11.22" localSheetId="11">'[28]COMPOSIÇÃO CUSTO'!#REF!</definedName>
    <definedName name="item11.22">'[28]COMPOSIÇÃO CUSTO'!#REF!</definedName>
    <definedName name="item11.23" localSheetId="12">'[28]COMPOSIÇÃO CUSTO'!#REF!</definedName>
    <definedName name="item11.23" localSheetId="5">'[28]COMPOSIÇÃO CUSTO'!#REF!</definedName>
    <definedName name="item11.23" localSheetId="18">'[28]COMPOSIÇÃO CUSTO'!#REF!</definedName>
    <definedName name="item11.23" localSheetId="11">'[28]COMPOSIÇÃO CUSTO'!#REF!</definedName>
    <definedName name="item11.23">'[28]COMPOSIÇÃO CUSTO'!#REF!</definedName>
    <definedName name="item11.24" localSheetId="12">'[28]COMPOSIÇÃO CUSTO'!#REF!</definedName>
    <definedName name="item11.24" localSheetId="5">'[28]COMPOSIÇÃO CUSTO'!#REF!</definedName>
    <definedName name="item11.24" localSheetId="18">'[28]COMPOSIÇÃO CUSTO'!#REF!</definedName>
    <definedName name="item11.24" localSheetId="11">'[28]COMPOSIÇÃO CUSTO'!#REF!</definedName>
    <definedName name="item11.24">'[28]COMPOSIÇÃO CUSTO'!#REF!</definedName>
    <definedName name="item11.25" localSheetId="12">'[28]COMPOSIÇÃO CUSTO'!#REF!</definedName>
    <definedName name="item11.25" localSheetId="5">'[28]COMPOSIÇÃO CUSTO'!#REF!</definedName>
    <definedName name="item11.25" localSheetId="18">'[28]COMPOSIÇÃO CUSTO'!#REF!</definedName>
    <definedName name="item11.25" localSheetId="11">'[28]COMPOSIÇÃO CUSTO'!#REF!</definedName>
    <definedName name="item11.25">'[28]COMPOSIÇÃO CUSTO'!#REF!</definedName>
    <definedName name="item11.26" localSheetId="12">'[28]COMPOSIÇÃO CUSTO'!#REF!</definedName>
    <definedName name="item11.26" localSheetId="5">'[28]COMPOSIÇÃO CUSTO'!#REF!</definedName>
    <definedName name="item11.26" localSheetId="18">'[28]COMPOSIÇÃO CUSTO'!#REF!</definedName>
    <definedName name="item11.26" localSheetId="11">'[28]COMPOSIÇÃO CUSTO'!#REF!</definedName>
    <definedName name="item11.26">'[28]COMPOSIÇÃO CUSTO'!#REF!</definedName>
    <definedName name="item11.27" localSheetId="12">'[28]COMPOSIÇÃO CUSTO'!#REF!</definedName>
    <definedName name="item11.27" localSheetId="5">'[28]COMPOSIÇÃO CUSTO'!#REF!</definedName>
    <definedName name="item11.27" localSheetId="18">'[28]COMPOSIÇÃO CUSTO'!#REF!</definedName>
    <definedName name="item11.27" localSheetId="11">'[28]COMPOSIÇÃO CUSTO'!#REF!</definedName>
    <definedName name="item11.27">'[28]COMPOSIÇÃO CUSTO'!#REF!</definedName>
    <definedName name="item11.28" localSheetId="12">'[28]COMPOSIÇÃO CUSTO'!#REF!</definedName>
    <definedName name="item11.28" localSheetId="5">'[28]COMPOSIÇÃO CUSTO'!#REF!</definedName>
    <definedName name="item11.28" localSheetId="18">'[28]COMPOSIÇÃO CUSTO'!#REF!</definedName>
    <definedName name="item11.28" localSheetId="11">'[28]COMPOSIÇÃO CUSTO'!#REF!</definedName>
    <definedName name="item11.28">'[28]COMPOSIÇÃO CUSTO'!#REF!</definedName>
    <definedName name="item11.3" localSheetId="12">'[28]COMPOSIÇÃO CUSTO'!#REF!</definedName>
    <definedName name="item11.3" localSheetId="5">'[28]COMPOSIÇÃO CUSTO'!#REF!</definedName>
    <definedName name="item11.3" localSheetId="18">'[28]COMPOSIÇÃO CUSTO'!#REF!</definedName>
    <definedName name="item11.3" localSheetId="11">'[28]COMPOSIÇÃO CUSTO'!#REF!</definedName>
    <definedName name="item11.3">'[28]COMPOSIÇÃO CUSTO'!#REF!</definedName>
    <definedName name="item11.4" localSheetId="12">'[28]COMPOSIÇÃO CUSTO'!#REF!</definedName>
    <definedName name="item11.4" localSheetId="5">'[28]COMPOSIÇÃO CUSTO'!#REF!</definedName>
    <definedName name="item11.4" localSheetId="18">'[28]COMPOSIÇÃO CUSTO'!#REF!</definedName>
    <definedName name="item11.4" localSheetId="11">'[28]COMPOSIÇÃO CUSTO'!#REF!</definedName>
    <definedName name="item11.4">'[28]COMPOSIÇÃO CUSTO'!#REF!</definedName>
    <definedName name="item11.5" localSheetId="12">'[28]COMPOSIÇÃO CUSTO'!#REF!</definedName>
    <definedName name="item11.5" localSheetId="5">'[28]COMPOSIÇÃO CUSTO'!#REF!</definedName>
    <definedName name="item11.5" localSheetId="18">'[28]COMPOSIÇÃO CUSTO'!#REF!</definedName>
    <definedName name="item11.5" localSheetId="11">'[28]COMPOSIÇÃO CUSTO'!#REF!</definedName>
    <definedName name="item11.5">'[28]COMPOSIÇÃO CUSTO'!#REF!</definedName>
    <definedName name="item11.6" localSheetId="12">'[28]COMPOSIÇÃO CUSTO'!#REF!</definedName>
    <definedName name="item11.6" localSheetId="5">'[28]COMPOSIÇÃO CUSTO'!#REF!</definedName>
    <definedName name="item11.6" localSheetId="18">'[28]COMPOSIÇÃO CUSTO'!#REF!</definedName>
    <definedName name="item11.6" localSheetId="11">'[28]COMPOSIÇÃO CUSTO'!#REF!</definedName>
    <definedName name="item11.6">'[28]COMPOSIÇÃO CUSTO'!#REF!</definedName>
    <definedName name="item11.7" localSheetId="12">'[28]COMPOSIÇÃO CUSTO'!#REF!</definedName>
    <definedName name="item11.7" localSheetId="5">'[28]COMPOSIÇÃO CUSTO'!#REF!</definedName>
    <definedName name="item11.7" localSheetId="18">'[28]COMPOSIÇÃO CUSTO'!#REF!</definedName>
    <definedName name="item11.7" localSheetId="11">'[28]COMPOSIÇÃO CUSTO'!#REF!</definedName>
    <definedName name="item11.7">'[28]COMPOSIÇÃO CUSTO'!#REF!</definedName>
    <definedName name="item11.8" localSheetId="12">'[28]COMPOSIÇÃO CUSTO'!#REF!</definedName>
    <definedName name="item11.8" localSheetId="5">'[28]COMPOSIÇÃO CUSTO'!#REF!</definedName>
    <definedName name="item11.8" localSheetId="18">'[28]COMPOSIÇÃO CUSTO'!#REF!</definedName>
    <definedName name="item11.8" localSheetId="11">'[28]COMPOSIÇÃO CUSTO'!#REF!</definedName>
    <definedName name="item11.8">'[28]COMPOSIÇÃO CUSTO'!#REF!</definedName>
    <definedName name="item11.9" localSheetId="12">'[28]COMPOSIÇÃO CUSTO'!#REF!</definedName>
    <definedName name="item11.9" localSheetId="5">'[28]COMPOSIÇÃO CUSTO'!#REF!</definedName>
    <definedName name="item11.9" localSheetId="18">'[28]COMPOSIÇÃO CUSTO'!#REF!</definedName>
    <definedName name="item11.9" localSheetId="11">'[28]COMPOSIÇÃO CUSTO'!#REF!</definedName>
    <definedName name="item11.9">'[28]COMPOSIÇÃO CUSTO'!#REF!</definedName>
    <definedName name="item11_1">[29]Composição!$E$2078</definedName>
    <definedName name="item11_10">[29]Composição!$E$2391</definedName>
    <definedName name="item11_11">[29]Composição!$E$2424</definedName>
    <definedName name="item11_12">[29]Composição!$E$2435</definedName>
    <definedName name="item11_13">[29]Composição!$E$2447</definedName>
    <definedName name="item11_14">[29]Composição!$E$2458</definedName>
    <definedName name="item11_15">[29]Composição!$E$2507</definedName>
    <definedName name="item11_16">[29]Composição!$E$2518</definedName>
    <definedName name="item11_17">[29]Composição!$E$2529</definedName>
    <definedName name="item11_18">[29]Composição!$E$2547</definedName>
    <definedName name="item11_19">[29]Composição!$E$2558</definedName>
    <definedName name="item11_2">[29]Composição!$E$2095</definedName>
    <definedName name="item11_20">[29]Composição!$E$2569</definedName>
    <definedName name="item11_21">[29]Composição!$E$2583</definedName>
    <definedName name="item11_22">[29]Composição!$E$2626</definedName>
    <definedName name="item11_23">[29]Composição!$E$2642</definedName>
    <definedName name="item11_24">[29]Composição!$E$2655</definedName>
    <definedName name="item11_25">[29]Composição!$E$2686</definedName>
    <definedName name="item11_26">[29]Composição!$E$2699</definedName>
    <definedName name="item11_27">[29]Composição!$E$2711</definedName>
    <definedName name="item11_28">[29]Composição!$E$2725</definedName>
    <definedName name="item11_3">[29]Composição!$E$2112</definedName>
    <definedName name="item11_4">[29]Composição!$E$2146</definedName>
    <definedName name="item11_7">[29]Composição!$E$2330</definedName>
    <definedName name="item11_8">[29]Composição!$E$2351</definedName>
    <definedName name="item11_9">[29]Composição!$E$2375</definedName>
    <definedName name="item12.0" localSheetId="12">#REF!</definedName>
    <definedName name="item12.0">#REF!</definedName>
    <definedName name="item12.1" localSheetId="12">'[28]COMPOSIÇÃO CUSTO'!#REF!</definedName>
    <definedName name="item12.1" localSheetId="5">'[28]COMPOSIÇÃO CUSTO'!#REF!</definedName>
    <definedName name="item12.1" localSheetId="18">'[28]COMPOSIÇÃO CUSTO'!#REF!</definedName>
    <definedName name="item12.1" localSheetId="11">'[28]COMPOSIÇÃO CUSTO'!#REF!</definedName>
    <definedName name="item12.1">'[28]COMPOSIÇÃO CUSTO'!#REF!</definedName>
    <definedName name="item12.10" localSheetId="12">'[28]COMPOSIÇÃO CUSTO'!#REF!</definedName>
    <definedName name="item12.10" localSheetId="5">'[28]COMPOSIÇÃO CUSTO'!#REF!</definedName>
    <definedName name="item12.10" localSheetId="18">'[28]COMPOSIÇÃO CUSTO'!#REF!</definedName>
    <definedName name="item12.10" localSheetId="11">'[28]COMPOSIÇÃO CUSTO'!#REF!</definedName>
    <definedName name="item12.10">'[28]COMPOSIÇÃO CUSTO'!#REF!</definedName>
    <definedName name="item12.11" localSheetId="12">'[28]COMPOSIÇÃO CUSTO'!#REF!</definedName>
    <definedName name="item12.11" localSheetId="5">'[28]COMPOSIÇÃO CUSTO'!#REF!</definedName>
    <definedName name="item12.11" localSheetId="18">'[28]COMPOSIÇÃO CUSTO'!#REF!</definedName>
    <definedName name="item12.11" localSheetId="11">'[28]COMPOSIÇÃO CUSTO'!#REF!</definedName>
    <definedName name="item12.11">'[28]COMPOSIÇÃO CUSTO'!#REF!</definedName>
    <definedName name="item12.12" localSheetId="12">'[28]COMPOSIÇÃO CUSTO'!#REF!</definedName>
    <definedName name="item12.12" localSheetId="5">'[28]COMPOSIÇÃO CUSTO'!#REF!</definedName>
    <definedName name="item12.12" localSheetId="18">'[28]COMPOSIÇÃO CUSTO'!#REF!</definedName>
    <definedName name="item12.12" localSheetId="11">'[28]COMPOSIÇÃO CUSTO'!#REF!</definedName>
    <definedName name="item12.12">'[28]COMPOSIÇÃO CUSTO'!#REF!</definedName>
    <definedName name="item12.13" localSheetId="12">'[28]COMPOSIÇÃO CUSTO'!#REF!</definedName>
    <definedName name="item12.13" localSheetId="5">'[28]COMPOSIÇÃO CUSTO'!#REF!</definedName>
    <definedName name="item12.13" localSheetId="18">'[28]COMPOSIÇÃO CUSTO'!#REF!</definedName>
    <definedName name="item12.13" localSheetId="11">'[28]COMPOSIÇÃO CUSTO'!#REF!</definedName>
    <definedName name="item12.13">'[28]COMPOSIÇÃO CUSTO'!#REF!</definedName>
    <definedName name="item12.14" localSheetId="12">'[28]COMPOSIÇÃO CUSTO'!#REF!</definedName>
    <definedName name="item12.14" localSheetId="5">'[28]COMPOSIÇÃO CUSTO'!#REF!</definedName>
    <definedName name="item12.14" localSheetId="18">'[28]COMPOSIÇÃO CUSTO'!#REF!</definedName>
    <definedName name="item12.14" localSheetId="11">'[28]COMPOSIÇÃO CUSTO'!#REF!</definedName>
    <definedName name="item12.14">'[28]COMPOSIÇÃO CUSTO'!#REF!</definedName>
    <definedName name="item12.15" localSheetId="12">'[28]COMPOSIÇÃO CUSTO'!#REF!</definedName>
    <definedName name="item12.15" localSheetId="5">'[28]COMPOSIÇÃO CUSTO'!#REF!</definedName>
    <definedName name="item12.15" localSheetId="18">'[28]COMPOSIÇÃO CUSTO'!#REF!</definedName>
    <definedName name="item12.15" localSheetId="11">'[28]COMPOSIÇÃO CUSTO'!#REF!</definedName>
    <definedName name="item12.15">'[28]COMPOSIÇÃO CUSTO'!#REF!</definedName>
    <definedName name="item12.16" localSheetId="12">'[28]COMPOSIÇÃO CUSTO'!#REF!</definedName>
    <definedName name="item12.16" localSheetId="5">'[28]COMPOSIÇÃO CUSTO'!#REF!</definedName>
    <definedName name="item12.16" localSheetId="18">'[28]COMPOSIÇÃO CUSTO'!#REF!</definedName>
    <definedName name="item12.16" localSheetId="11">'[28]COMPOSIÇÃO CUSTO'!#REF!</definedName>
    <definedName name="item12.16">'[28]COMPOSIÇÃO CUSTO'!#REF!</definedName>
    <definedName name="item12.17" localSheetId="12">'[28]COMPOSIÇÃO CUSTO'!#REF!</definedName>
    <definedName name="item12.17" localSheetId="5">'[28]COMPOSIÇÃO CUSTO'!#REF!</definedName>
    <definedName name="item12.17" localSheetId="18">'[28]COMPOSIÇÃO CUSTO'!#REF!</definedName>
    <definedName name="item12.17" localSheetId="11">'[28]COMPOSIÇÃO CUSTO'!#REF!</definedName>
    <definedName name="item12.17">'[28]COMPOSIÇÃO CUSTO'!#REF!</definedName>
    <definedName name="item12.18" localSheetId="12">'[28]COMPOSIÇÃO CUSTO'!#REF!</definedName>
    <definedName name="item12.18" localSheetId="5">'[28]COMPOSIÇÃO CUSTO'!#REF!</definedName>
    <definedName name="item12.18" localSheetId="18">'[28]COMPOSIÇÃO CUSTO'!#REF!</definedName>
    <definedName name="item12.18" localSheetId="11">'[28]COMPOSIÇÃO CUSTO'!#REF!</definedName>
    <definedName name="item12.18">'[28]COMPOSIÇÃO CUSTO'!#REF!</definedName>
    <definedName name="item12.19" localSheetId="12">'[28]COMPOSIÇÃO CUSTO'!#REF!</definedName>
    <definedName name="item12.19" localSheetId="5">'[28]COMPOSIÇÃO CUSTO'!#REF!</definedName>
    <definedName name="item12.19" localSheetId="18">'[28]COMPOSIÇÃO CUSTO'!#REF!</definedName>
    <definedName name="item12.19" localSheetId="11">'[28]COMPOSIÇÃO CUSTO'!#REF!</definedName>
    <definedName name="item12.19">'[28]COMPOSIÇÃO CUSTO'!#REF!</definedName>
    <definedName name="item12.2" localSheetId="12">'[28]COMPOSIÇÃO CUSTO'!#REF!</definedName>
    <definedName name="item12.2" localSheetId="5">'[28]COMPOSIÇÃO CUSTO'!#REF!</definedName>
    <definedName name="item12.2" localSheetId="18">'[28]COMPOSIÇÃO CUSTO'!#REF!</definedName>
    <definedName name="item12.2" localSheetId="11">'[28]COMPOSIÇÃO CUSTO'!#REF!</definedName>
    <definedName name="item12.2">'[28]COMPOSIÇÃO CUSTO'!#REF!</definedName>
    <definedName name="item12.20" localSheetId="12">'[28]COMPOSIÇÃO CUSTO'!#REF!</definedName>
    <definedName name="item12.20" localSheetId="5">'[28]COMPOSIÇÃO CUSTO'!#REF!</definedName>
    <definedName name="item12.20" localSheetId="18">'[28]COMPOSIÇÃO CUSTO'!#REF!</definedName>
    <definedName name="item12.20" localSheetId="11">'[28]COMPOSIÇÃO CUSTO'!#REF!</definedName>
    <definedName name="item12.20">'[28]COMPOSIÇÃO CUSTO'!#REF!</definedName>
    <definedName name="item12.21" localSheetId="12">'[28]COMPOSIÇÃO CUSTO'!#REF!</definedName>
    <definedName name="item12.21" localSheetId="5">'[28]COMPOSIÇÃO CUSTO'!#REF!</definedName>
    <definedName name="item12.21" localSheetId="18">'[28]COMPOSIÇÃO CUSTO'!#REF!</definedName>
    <definedName name="item12.21" localSheetId="11">'[28]COMPOSIÇÃO CUSTO'!#REF!</definedName>
    <definedName name="item12.21">'[28]COMPOSIÇÃO CUSTO'!#REF!</definedName>
    <definedName name="item12.22" localSheetId="12">'[28]COMPOSIÇÃO CUSTO'!#REF!</definedName>
    <definedName name="item12.22" localSheetId="5">'[28]COMPOSIÇÃO CUSTO'!#REF!</definedName>
    <definedName name="item12.22" localSheetId="18">'[28]COMPOSIÇÃO CUSTO'!#REF!</definedName>
    <definedName name="item12.22" localSheetId="11">'[28]COMPOSIÇÃO CUSTO'!#REF!</definedName>
    <definedName name="item12.22">'[28]COMPOSIÇÃO CUSTO'!#REF!</definedName>
    <definedName name="item12.23" localSheetId="12">'[28]COMPOSIÇÃO CUSTO'!#REF!</definedName>
    <definedName name="item12.23" localSheetId="5">'[28]COMPOSIÇÃO CUSTO'!#REF!</definedName>
    <definedName name="item12.23" localSheetId="18">'[28]COMPOSIÇÃO CUSTO'!#REF!</definedName>
    <definedName name="item12.23" localSheetId="11">'[28]COMPOSIÇÃO CUSTO'!#REF!</definedName>
    <definedName name="item12.23">'[28]COMPOSIÇÃO CUSTO'!#REF!</definedName>
    <definedName name="item12.24" localSheetId="12">'[28]COMPOSIÇÃO CUSTO'!#REF!</definedName>
    <definedName name="item12.24" localSheetId="5">'[28]COMPOSIÇÃO CUSTO'!#REF!</definedName>
    <definedName name="item12.24" localSheetId="18">'[28]COMPOSIÇÃO CUSTO'!#REF!</definedName>
    <definedName name="item12.24" localSheetId="11">'[28]COMPOSIÇÃO CUSTO'!#REF!</definedName>
    <definedName name="item12.24">'[28]COMPOSIÇÃO CUSTO'!#REF!</definedName>
    <definedName name="item12.25" localSheetId="12">'[28]COMPOSIÇÃO CUSTO'!#REF!</definedName>
    <definedName name="item12.25" localSheetId="5">'[28]COMPOSIÇÃO CUSTO'!#REF!</definedName>
    <definedName name="item12.25" localSheetId="18">'[28]COMPOSIÇÃO CUSTO'!#REF!</definedName>
    <definedName name="item12.25" localSheetId="11">'[28]COMPOSIÇÃO CUSTO'!#REF!</definedName>
    <definedName name="item12.25">'[28]COMPOSIÇÃO CUSTO'!#REF!</definedName>
    <definedName name="item12.26" localSheetId="12">'[28]COMPOSIÇÃO CUSTO'!#REF!</definedName>
    <definedName name="item12.26" localSheetId="5">'[28]COMPOSIÇÃO CUSTO'!#REF!</definedName>
    <definedName name="item12.26" localSheetId="18">'[28]COMPOSIÇÃO CUSTO'!#REF!</definedName>
    <definedName name="item12.26" localSheetId="11">'[28]COMPOSIÇÃO CUSTO'!#REF!</definedName>
    <definedName name="item12.26">'[28]COMPOSIÇÃO CUSTO'!#REF!</definedName>
    <definedName name="item12.27" localSheetId="12">'[28]COMPOSIÇÃO CUSTO'!#REF!</definedName>
    <definedName name="item12.27" localSheetId="5">'[28]COMPOSIÇÃO CUSTO'!#REF!</definedName>
    <definedName name="item12.27" localSheetId="18">'[28]COMPOSIÇÃO CUSTO'!#REF!</definedName>
    <definedName name="item12.27" localSheetId="11">'[28]COMPOSIÇÃO CUSTO'!#REF!</definedName>
    <definedName name="item12.27">'[28]COMPOSIÇÃO CUSTO'!#REF!</definedName>
    <definedName name="item12.3" localSheetId="12">'[28]COMPOSIÇÃO CUSTO'!#REF!</definedName>
    <definedName name="item12.3" localSheetId="5">'[28]COMPOSIÇÃO CUSTO'!#REF!</definedName>
    <definedName name="item12.3" localSheetId="18">'[28]COMPOSIÇÃO CUSTO'!#REF!</definedName>
    <definedName name="item12.3" localSheetId="11">'[28]COMPOSIÇÃO CUSTO'!#REF!</definedName>
    <definedName name="item12.3">'[28]COMPOSIÇÃO CUSTO'!#REF!</definedName>
    <definedName name="item12.4" localSheetId="12">'[28]COMPOSIÇÃO CUSTO'!#REF!</definedName>
    <definedName name="item12.4" localSheetId="5">'[28]COMPOSIÇÃO CUSTO'!#REF!</definedName>
    <definedName name="item12.4" localSheetId="18">'[28]COMPOSIÇÃO CUSTO'!#REF!</definedName>
    <definedName name="item12.4" localSheetId="11">'[28]COMPOSIÇÃO CUSTO'!#REF!</definedName>
    <definedName name="item12.4">'[28]COMPOSIÇÃO CUSTO'!#REF!</definedName>
    <definedName name="item12.5" localSheetId="12">'[28]COMPOSIÇÃO CUSTO'!#REF!</definedName>
    <definedName name="item12.5" localSheetId="5">'[28]COMPOSIÇÃO CUSTO'!#REF!</definedName>
    <definedName name="item12.5" localSheetId="18">'[28]COMPOSIÇÃO CUSTO'!#REF!</definedName>
    <definedName name="item12.5" localSheetId="11">'[28]COMPOSIÇÃO CUSTO'!#REF!</definedName>
    <definedName name="item12.5">'[28]COMPOSIÇÃO CUSTO'!#REF!</definedName>
    <definedName name="item12.6" localSheetId="12">'[28]COMPOSIÇÃO CUSTO'!#REF!</definedName>
    <definedName name="item12.6" localSheetId="5">'[28]COMPOSIÇÃO CUSTO'!#REF!</definedName>
    <definedName name="item12.6" localSheetId="18">'[28]COMPOSIÇÃO CUSTO'!#REF!</definedName>
    <definedName name="item12.6" localSheetId="11">'[28]COMPOSIÇÃO CUSTO'!#REF!</definedName>
    <definedName name="item12.6">'[28]COMPOSIÇÃO CUSTO'!#REF!</definedName>
    <definedName name="item12.7" localSheetId="12">'[28]COMPOSIÇÃO CUSTO'!#REF!</definedName>
    <definedName name="item12.7" localSheetId="5">'[28]COMPOSIÇÃO CUSTO'!#REF!</definedName>
    <definedName name="item12.7" localSheetId="18">'[28]COMPOSIÇÃO CUSTO'!#REF!</definedName>
    <definedName name="item12.7" localSheetId="11">'[28]COMPOSIÇÃO CUSTO'!#REF!</definedName>
    <definedName name="item12.7">'[28]COMPOSIÇÃO CUSTO'!#REF!</definedName>
    <definedName name="item12.8" localSheetId="12">'[28]COMPOSIÇÃO CUSTO'!#REF!</definedName>
    <definedName name="item12.8" localSheetId="5">'[28]COMPOSIÇÃO CUSTO'!#REF!</definedName>
    <definedName name="item12.8" localSheetId="18">'[28]COMPOSIÇÃO CUSTO'!#REF!</definedName>
    <definedName name="item12.8" localSheetId="11">'[28]COMPOSIÇÃO CUSTO'!#REF!</definedName>
    <definedName name="item12.8">'[28]COMPOSIÇÃO CUSTO'!#REF!</definedName>
    <definedName name="item12.9" localSheetId="12">'[28]COMPOSIÇÃO CUSTO'!#REF!</definedName>
    <definedName name="item12.9" localSheetId="5">'[28]COMPOSIÇÃO CUSTO'!#REF!</definedName>
    <definedName name="item12.9" localSheetId="18">'[28]COMPOSIÇÃO CUSTO'!#REF!</definedName>
    <definedName name="item12.9" localSheetId="11">'[28]COMPOSIÇÃO CUSTO'!#REF!</definedName>
    <definedName name="item12.9">'[28]COMPOSIÇÃO CUSTO'!#REF!</definedName>
    <definedName name="item12_1">[29]Composição!$E$2747</definedName>
    <definedName name="item12_10">[29]Composição!$E$2931</definedName>
    <definedName name="item12_11">[29]Composição!$E$2945</definedName>
    <definedName name="item12_12">[29]Composição!$E$2957</definedName>
    <definedName name="item12_13">[29]Composição!$E$2978</definedName>
    <definedName name="item12_14">[29]Composição!$E$2992</definedName>
    <definedName name="item12_15">[29]Composição!$E$3005</definedName>
    <definedName name="item12_16">[29]Composição!$E$3018</definedName>
    <definedName name="item12_17">[29]Composição!$E$3043</definedName>
    <definedName name="item12_18">[29]Composição!$E$3061</definedName>
    <definedName name="item12_19">[29]Composição!$E$3079</definedName>
    <definedName name="item12_2">[29]Composição!$E$2766</definedName>
    <definedName name="item12_20">[29]Composição!$E$3106</definedName>
    <definedName name="item12_21">[29]Composição!$E$3124</definedName>
    <definedName name="item12_22">[29]Composição!$E$3135</definedName>
    <definedName name="item12_23">[29]Composição!$E$3146</definedName>
    <definedName name="item12_24">[29]Composição!$E$3162</definedName>
    <definedName name="item12_25">[29]Composição!$E$3172</definedName>
    <definedName name="item12_26">[29]Composição!$E$3192</definedName>
    <definedName name="item12_27">[29]Composição!$E$3205</definedName>
    <definedName name="item12_3">[29]Composição!$E$2792</definedName>
    <definedName name="item12_4">[29]Composição!$E$2813</definedName>
    <definedName name="item12_5">[29]Composição!$E$2831</definedName>
    <definedName name="item12_6">[29]Composição!$E$2857</definedName>
    <definedName name="item12_7">[29]Composição!$E$2876</definedName>
    <definedName name="item12_8">[29]Composição!$E$2894</definedName>
    <definedName name="item12_9">[29]Composição!$E$2915</definedName>
    <definedName name="item13.1" localSheetId="12">'[28]COMPOSIÇÃO CUSTO'!#REF!</definedName>
    <definedName name="item13.1" localSheetId="5">'[28]COMPOSIÇÃO CUSTO'!#REF!</definedName>
    <definedName name="item13.1" localSheetId="18">'[28]COMPOSIÇÃO CUSTO'!#REF!</definedName>
    <definedName name="item13.1" localSheetId="11">'[28]COMPOSIÇÃO CUSTO'!#REF!</definedName>
    <definedName name="item13.1">'[28]COMPOSIÇÃO CUSTO'!#REF!</definedName>
    <definedName name="item13.10" localSheetId="12">'[28]COMPOSIÇÃO CUSTO'!#REF!</definedName>
    <definedName name="item13.10" localSheetId="5">'[28]COMPOSIÇÃO CUSTO'!#REF!</definedName>
    <definedName name="item13.10" localSheetId="18">'[28]COMPOSIÇÃO CUSTO'!#REF!</definedName>
    <definedName name="item13.10" localSheetId="11">'[28]COMPOSIÇÃO CUSTO'!#REF!</definedName>
    <definedName name="item13.10">'[28]COMPOSIÇÃO CUSTO'!#REF!</definedName>
    <definedName name="item13.11" localSheetId="12">'[28]COMPOSIÇÃO CUSTO'!#REF!</definedName>
    <definedName name="item13.11" localSheetId="5">'[28]COMPOSIÇÃO CUSTO'!#REF!</definedName>
    <definedName name="item13.11" localSheetId="18">'[28]COMPOSIÇÃO CUSTO'!#REF!</definedName>
    <definedName name="item13.11" localSheetId="11">'[28]COMPOSIÇÃO CUSTO'!#REF!</definedName>
    <definedName name="item13.11">'[28]COMPOSIÇÃO CUSTO'!#REF!</definedName>
    <definedName name="item13.12" localSheetId="12">'[28]COMPOSIÇÃO CUSTO'!#REF!</definedName>
    <definedName name="item13.12" localSheetId="5">'[28]COMPOSIÇÃO CUSTO'!#REF!</definedName>
    <definedName name="item13.12" localSheetId="18">'[28]COMPOSIÇÃO CUSTO'!#REF!</definedName>
    <definedName name="item13.12" localSheetId="11">'[28]COMPOSIÇÃO CUSTO'!#REF!</definedName>
    <definedName name="item13.12">'[28]COMPOSIÇÃO CUSTO'!#REF!</definedName>
    <definedName name="item13.13" localSheetId="12">'[28]COMPOSIÇÃO CUSTO'!#REF!</definedName>
    <definedName name="item13.13" localSheetId="5">'[28]COMPOSIÇÃO CUSTO'!#REF!</definedName>
    <definedName name="item13.13" localSheetId="18">'[28]COMPOSIÇÃO CUSTO'!#REF!</definedName>
    <definedName name="item13.13" localSheetId="11">'[28]COMPOSIÇÃO CUSTO'!#REF!</definedName>
    <definedName name="item13.13">'[28]COMPOSIÇÃO CUSTO'!#REF!</definedName>
    <definedName name="item13.2" localSheetId="12">'[28]COMPOSIÇÃO CUSTO'!#REF!</definedName>
    <definedName name="item13.2" localSheetId="5">'[28]COMPOSIÇÃO CUSTO'!#REF!</definedName>
    <definedName name="item13.2" localSheetId="18">'[28]COMPOSIÇÃO CUSTO'!#REF!</definedName>
    <definedName name="item13.2" localSheetId="11">'[28]COMPOSIÇÃO CUSTO'!#REF!</definedName>
    <definedName name="item13.2">'[28]COMPOSIÇÃO CUSTO'!#REF!</definedName>
    <definedName name="item13.3" localSheetId="12">'[28]COMPOSIÇÃO CUSTO'!#REF!</definedName>
    <definedName name="item13.3" localSheetId="5">'[28]COMPOSIÇÃO CUSTO'!#REF!</definedName>
    <definedName name="item13.3" localSheetId="18">'[28]COMPOSIÇÃO CUSTO'!#REF!</definedName>
    <definedName name="item13.3" localSheetId="11">'[28]COMPOSIÇÃO CUSTO'!#REF!</definedName>
    <definedName name="item13.3">'[28]COMPOSIÇÃO CUSTO'!#REF!</definedName>
    <definedName name="item13.4" localSheetId="12">'[28]COMPOSIÇÃO CUSTO'!#REF!</definedName>
    <definedName name="item13.4" localSheetId="5">'[28]COMPOSIÇÃO CUSTO'!#REF!</definedName>
    <definedName name="item13.4" localSheetId="18">'[28]COMPOSIÇÃO CUSTO'!#REF!</definedName>
    <definedName name="item13.4" localSheetId="11">'[28]COMPOSIÇÃO CUSTO'!#REF!</definedName>
    <definedName name="item13.4">'[28]COMPOSIÇÃO CUSTO'!#REF!</definedName>
    <definedName name="item13.5" localSheetId="12">'[28]COMPOSIÇÃO CUSTO'!#REF!</definedName>
    <definedName name="item13.5" localSheetId="5">'[28]COMPOSIÇÃO CUSTO'!#REF!</definedName>
    <definedName name="item13.5" localSheetId="18">'[28]COMPOSIÇÃO CUSTO'!#REF!</definedName>
    <definedName name="item13.5" localSheetId="11">'[28]COMPOSIÇÃO CUSTO'!#REF!</definedName>
    <definedName name="item13.5">'[28]COMPOSIÇÃO CUSTO'!#REF!</definedName>
    <definedName name="item13.6" localSheetId="12">'[28]COMPOSIÇÃO CUSTO'!#REF!</definedName>
    <definedName name="item13.6" localSheetId="5">'[28]COMPOSIÇÃO CUSTO'!#REF!</definedName>
    <definedName name="item13.6" localSheetId="18">'[28]COMPOSIÇÃO CUSTO'!#REF!</definedName>
    <definedName name="item13.6" localSheetId="11">'[28]COMPOSIÇÃO CUSTO'!#REF!</definedName>
    <definedName name="item13.6">'[28]COMPOSIÇÃO CUSTO'!#REF!</definedName>
    <definedName name="item13.7" localSheetId="12">'[28]COMPOSIÇÃO CUSTO'!#REF!</definedName>
    <definedName name="item13.7" localSheetId="5">'[28]COMPOSIÇÃO CUSTO'!#REF!</definedName>
    <definedName name="item13.7" localSheetId="18">'[28]COMPOSIÇÃO CUSTO'!#REF!</definedName>
    <definedName name="item13.7" localSheetId="11">'[28]COMPOSIÇÃO CUSTO'!#REF!</definedName>
    <definedName name="item13.7">'[28]COMPOSIÇÃO CUSTO'!#REF!</definedName>
    <definedName name="item13.8" localSheetId="12">'[28]COMPOSIÇÃO CUSTO'!#REF!</definedName>
    <definedName name="item13.8" localSheetId="5">'[28]COMPOSIÇÃO CUSTO'!#REF!</definedName>
    <definedName name="item13.8" localSheetId="18">'[28]COMPOSIÇÃO CUSTO'!#REF!</definedName>
    <definedName name="item13.8" localSheetId="11">'[28]COMPOSIÇÃO CUSTO'!#REF!</definedName>
    <definedName name="item13.8">'[28]COMPOSIÇÃO CUSTO'!#REF!</definedName>
    <definedName name="item13.9" localSheetId="12">'[28]COMPOSIÇÃO CUSTO'!#REF!</definedName>
    <definedName name="item13.9" localSheetId="5">'[28]COMPOSIÇÃO CUSTO'!#REF!</definedName>
    <definedName name="item13.9" localSheetId="18">'[28]COMPOSIÇÃO CUSTO'!#REF!</definedName>
    <definedName name="item13.9" localSheetId="11">'[28]COMPOSIÇÃO CUSTO'!#REF!</definedName>
    <definedName name="item13.9">'[28]COMPOSIÇÃO CUSTO'!#REF!</definedName>
    <definedName name="item13_1">[29]Composição!$E$3248</definedName>
    <definedName name="item13_10">[29]Composição!$E$3361</definedName>
    <definedName name="item13_11">[29]Composição!$E$3374</definedName>
    <definedName name="item13_12">[29]Composição!$E$3385</definedName>
    <definedName name="item13_13">[29]Composição!$E$3399</definedName>
    <definedName name="item13_2">[29]Composição!$E$3260</definedName>
    <definedName name="item13_3">[29]Composição!$E$3272</definedName>
    <definedName name="item13_4">[29]Composição!$E$3284</definedName>
    <definedName name="item13_5">[29]Composição!$E$3298</definedName>
    <definedName name="item13_6">[29]Composição!$E$3311</definedName>
    <definedName name="item13_7">[29]Composição!$E$3324</definedName>
    <definedName name="item13_8">[29]Composição!$E$3336</definedName>
    <definedName name="item13_9">[29]Composição!$E$3350</definedName>
    <definedName name="item14.1" localSheetId="12">'[28]COMPOSIÇÃO CUSTO'!#REF!</definedName>
    <definedName name="item14.1" localSheetId="5">'[28]COMPOSIÇÃO CUSTO'!#REF!</definedName>
    <definedName name="item14.1" localSheetId="18">'[28]COMPOSIÇÃO CUSTO'!#REF!</definedName>
    <definedName name="item14.1" localSheetId="11">'[28]COMPOSIÇÃO CUSTO'!#REF!</definedName>
    <definedName name="item14.1">'[28]COMPOSIÇÃO CUSTO'!#REF!</definedName>
    <definedName name="item14.2" localSheetId="12">'[28]COMPOSIÇÃO CUSTO'!#REF!</definedName>
    <definedName name="item14.2" localSheetId="5">'[28]COMPOSIÇÃO CUSTO'!#REF!</definedName>
    <definedName name="item14.2" localSheetId="18">'[28]COMPOSIÇÃO CUSTO'!#REF!</definedName>
    <definedName name="item14.2" localSheetId="11">'[28]COMPOSIÇÃO CUSTO'!#REF!</definedName>
    <definedName name="item14.2">'[28]COMPOSIÇÃO CUSTO'!#REF!</definedName>
    <definedName name="item14.3" localSheetId="12">'[28]COMPOSIÇÃO CUSTO'!#REF!</definedName>
    <definedName name="item14.3" localSheetId="5">'[28]COMPOSIÇÃO CUSTO'!#REF!</definedName>
    <definedName name="item14.3" localSheetId="18">'[28]COMPOSIÇÃO CUSTO'!#REF!</definedName>
    <definedName name="item14.3" localSheetId="11">'[28]COMPOSIÇÃO CUSTO'!#REF!</definedName>
    <definedName name="item14.3">'[28]COMPOSIÇÃO CUSTO'!#REF!</definedName>
    <definedName name="item14.4" localSheetId="12">'[28]COMPOSIÇÃO CUSTO'!#REF!</definedName>
    <definedName name="item14.4" localSheetId="5">'[28]COMPOSIÇÃO CUSTO'!#REF!</definedName>
    <definedName name="item14.4" localSheetId="18">'[28]COMPOSIÇÃO CUSTO'!#REF!</definedName>
    <definedName name="item14.4" localSheetId="11">'[28]COMPOSIÇÃO CUSTO'!#REF!</definedName>
    <definedName name="item14.4">'[28]COMPOSIÇÃO CUSTO'!#REF!</definedName>
    <definedName name="item14.5" localSheetId="12">'[28]COMPOSIÇÃO CUSTO'!#REF!</definedName>
    <definedName name="item14.5" localSheetId="5">'[28]COMPOSIÇÃO CUSTO'!#REF!</definedName>
    <definedName name="item14.5" localSheetId="18">'[28]COMPOSIÇÃO CUSTO'!#REF!</definedName>
    <definedName name="item14.5" localSheetId="11">'[28]COMPOSIÇÃO CUSTO'!#REF!</definedName>
    <definedName name="item14.5">'[28]COMPOSIÇÃO CUSTO'!#REF!</definedName>
    <definedName name="item14.6" localSheetId="12">'[28]COMPOSIÇÃO CUSTO'!#REF!</definedName>
    <definedName name="item14.6" localSheetId="5">'[28]COMPOSIÇÃO CUSTO'!#REF!</definedName>
    <definedName name="item14.6" localSheetId="18">'[28]COMPOSIÇÃO CUSTO'!#REF!</definedName>
    <definedName name="item14.6" localSheetId="11">'[28]COMPOSIÇÃO CUSTO'!#REF!</definedName>
    <definedName name="item14.6">'[28]COMPOSIÇÃO CUSTO'!#REF!</definedName>
    <definedName name="item14_1">[29]Composição!$E$3426</definedName>
    <definedName name="item14_2">[29]Composição!$E$3437</definedName>
    <definedName name="item14_3">[29]Composição!$E$3449</definedName>
    <definedName name="item14_4">[29]Composição!$E$3460</definedName>
    <definedName name="item14_5">[29]Composição!$E$3470</definedName>
    <definedName name="item14_6">[29]Composição!$E$3480</definedName>
    <definedName name="item15.1" localSheetId="12">'[28]COMPOSIÇÃO CUSTO'!#REF!</definedName>
    <definedName name="item15.1" localSheetId="5">'[28]COMPOSIÇÃO CUSTO'!#REF!</definedName>
    <definedName name="item15.1" localSheetId="18">'[28]COMPOSIÇÃO CUSTO'!#REF!</definedName>
    <definedName name="item15.1" localSheetId="11">'[28]COMPOSIÇÃO CUSTO'!#REF!</definedName>
    <definedName name="item15.1">'[28]COMPOSIÇÃO CUSTO'!#REF!</definedName>
    <definedName name="item15.10" localSheetId="12">'[28]COMPOSIÇÃO CUSTO'!#REF!</definedName>
    <definedName name="item15.10" localSheetId="5">'[28]COMPOSIÇÃO CUSTO'!#REF!</definedName>
    <definedName name="item15.10" localSheetId="18">'[28]COMPOSIÇÃO CUSTO'!#REF!</definedName>
    <definedName name="item15.10" localSheetId="11">'[28]COMPOSIÇÃO CUSTO'!#REF!</definedName>
    <definedName name="item15.10">'[28]COMPOSIÇÃO CUSTO'!#REF!</definedName>
    <definedName name="item15.11" localSheetId="12">'[28]COMPOSIÇÃO CUSTO'!#REF!</definedName>
    <definedName name="item15.11" localSheetId="5">'[28]COMPOSIÇÃO CUSTO'!#REF!</definedName>
    <definedName name="item15.11" localSheetId="18">'[28]COMPOSIÇÃO CUSTO'!#REF!</definedName>
    <definedName name="item15.11" localSheetId="11">'[28]COMPOSIÇÃO CUSTO'!#REF!</definedName>
    <definedName name="item15.11">'[28]COMPOSIÇÃO CUSTO'!#REF!</definedName>
    <definedName name="item15.12" localSheetId="12">'[28]COMPOSIÇÃO CUSTO'!#REF!</definedName>
    <definedName name="item15.12" localSheetId="5">'[28]COMPOSIÇÃO CUSTO'!#REF!</definedName>
    <definedName name="item15.12" localSheetId="18">'[28]COMPOSIÇÃO CUSTO'!#REF!</definedName>
    <definedName name="item15.12" localSheetId="11">'[28]COMPOSIÇÃO CUSTO'!#REF!</definedName>
    <definedName name="item15.12">'[28]COMPOSIÇÃO CUSTO'!#REF!</definedName>
    <definedName name="item15.13" localSheetId="12">'[28]COMPOSIÇÃO CUSTO'!#REF!</definedName>
    <definedName name="item15.13" localSheetId="5">'[28]COMPOSIÇÃO CUSTO'!#REF!</definedName>
    <definedName name="item15.13" localSheetId="18">'[28]COMPOSIÇÃO CUSTO'!#REF!</definedName>
    <definedName name="item15.13" localSheetId="11">'[28]COMPOSIÇÃO CUSTO'!#REF!</definedName>
    <definedName name="item15.13">'[28]COMPOSIÇÃO CUSTO'!#REF!</definedName>
    <definedName name="item15.2" localSheetId="12">'[28]COMPOSIÇÃO CUSTO'!#REF!</definedName>
    <definedName name="item15.2" localSheetId="5">'[28]COMPOSIÇÃO CUSTO'!#REF!</definedName>
    <definedName name="item15.2" localSheetId="18">'[28]COMPOSIÇÃO CUSTO'!#REF!</definedName>
    <definedName name="item15.2" localSheetId="11">'[28]COMPOSIÇÃO CUSTO'!#REF!</definedName>
    <definedName name="item15.2">'[28]COMPOSIÇÃO CUSTO'!#REF!</definedName>
    <definedName name="item15.3" localSheetId="12">'[28]COMPOSIÇÃO CUSTO'!#REF!</definedName>
    <definedName name="item15.3" localSheetId="5">'[28]COMPOSIÇÃO CUSTO'!#REF!</definedName>
    <definedName name="item15.3" localSheetId="18">'[28]COMPOSIÇÃO CUSTO'!#REF!</definedName>
    <definedName name="item15.3" localSheetId="11">'[28]COMPOSIÇÃO CUSTO'!#REF!</definedName>
    <definedName name="item15.3">'[28]COMPOSIÇÃO CUSTO'!#REF!</definedName>
    <definedName name="item15.4" localSheetId="12">'[28]COMPOSIÇÃO CUSTO'!#REF!</definedName>
    <definedName name="item15.4" localSheetId="5">'[28]COMPOSIÇÃO CUSTO'!#REF!</definedName>
    <definedName name="item15.4" localSheetId="18">'[28]COMPOSIÇÃO CUSTO'!#REF!</definedName>
    <definedName name="item15.4" localSheetId="11">'[28]COMPOSIÇÃO CUSTO'!#REF!</definedName>
    <definedName name="item15.4">'[28]COMPOSIÇÃO CUSTO'!#REF!</definedName>
    <definedName name="item15.5" localSheetId="12">'[28]COMPOSIÇÃO CUSTO'!#REF!</definedName>
    <definedName name="item15.5" localSheetId="5">'[28]COMPOSIÇÃO CUSTO'!#REF!</definedName>
    <definedName name="item15.5" localSheetId="18">'[28]COMPOSIÇÃO CUSTO'!#REF!</definedName>
    <definedName name="item15.5" localSheetId="11">'[28]COMPOSIÇÃO CUSTO'!#REF!</definedName>
    <definedName name="item15.5">'[28]COMPOSIÇÃO CUSTO'!#REF!</definedName>
    <definedName name="item15.6" localSheetId="12">'[28]COMPOSIÇÃO CUSTO'!#REF!</definedName>
    <definedName name="item15.6" localSheetId="5">'[28]COMPOSIÇÃO CUSTO'!#REF!</definedName>
    <definedName name="item15.6" localSheetId="18">'[28]COMPOSIÇÃO CUSTO'!#REF!</definedName>
    <definedName name="item15.6" localSheetId="11">'[28]COMPOSIÇÃO CUSTO'!#REF!</definedName>
    <definedName name="item15.6">'[28]COMPOSIÇÃO CUSTO'!#REF!</definedName>
    <definedName name="item15.7" localSheetId="12">'[28]COMPOSIÇÃO CUSTO'!#REF!</definedName>
    <definedName name="item15.7" localSheetId="5">'[28]COMPOSIÇÃO CUSTO'!#REF!</definedName>
    <definedName name="item15.7" localSheetId="18">'[28]COMPOSIÇÃO CUSTO'!#REF!</definedName>
    <definedName name="item15.7" localSheetId="11">'[28]COMPOSIÇÃO CUSTO'!#REF!</definedName>
    <definedName name="item15.7">'[28]COMPOSIÇÃO CUSTO'!#REF!</definedName>
    <definedName name="item15.8" localSheetId="12">'[28]COMPOSIÇÃO CUSTO'!#REF!</definedName>
    <definedName name="item15.8" localSheetId="5">'[28]COMPOSIÇÃO CUSTO'!#REF!</definedName>
    <definedName name="item15.8" localSheetId="18">'[28]COMPOSIÇÃO CUSTO'!#REF!</definedName>
    <definedName name="item15.8" localSheetId="11">'[28]COMPOSIÇÃO CUSTO'!#REF!</definedName>
    <definedName name="item15.8">'[28]COMPOSIÇÃO CUSTO'!#REF!</definedName>
    <definedName name="item15.9" localSheetId="12">'[28]COMPOSIÇÃO CUSTO'!#REF!</definedName>
    <definedName name="item15.9" localSheetId="5">'[28]COMPOSIÇÃO CUSTO'!#REF!</definedName>
    <definedName name="item15.9" localSheetId="18">'[28]COMPOSIÇÃO CUSTO'!#REF!</definedName>
    <definedName name="item15.9" localSheetId="11">'[28]COMPOSIÇÃO CUSTO'!#REF!</definedName>
    <definedName name="item15.9">'[28]COMPOSIÇÃO CUSTO'!#REF!</definedName>
    <definedName name="item15_1">[29]Composição!$E$3493</definedName>
    <definedName name="item15_10">[29]Composição!$E$3640</definedName>
    <definedName name="item15_11">[29]Composição!$E$3653</definedName>
    <definedName name="item15_12" localSheetId="12">[30]COMPOSIÇÃO!#REF!</definedName>
    <definedName name="item15_12" localSheetId="5">[30]COMPOSIÇÃO!#REF!</definedName>
    <definedName name="item15_12">[30]COMPOSIÇÃO!#REF!</definedName>
    <definedName name="item15_13" localSheetId="12">[30]COMPOSIÇÃO!#REF!</definedName>
    <definedName name="item15_13" localSheetId="5">[30]COMPOSIÇÃO!#REF!</definedName>
    <definedName name="item15_13">[30]COMPOSIÇÃO!#REF!</definedName>
    <definedName name="item15_2">[29]Composição!$E$3500</definedName>
    <definedName name="item15_3">[29]Composição!$E$3516</definedName>
    <definedName name="item15_4">[29]Composição!$E$3532</definedName>
    <definedName name="item15_5">[29]Composição!$E$3548</definedName>
    <definedName name="item15_6">[29]Composição!$E$3563</definedName>
    <definedName name="item15_7">[29]Composição!$E$3586</definedName>
    <definedName name="item15_8">[29]Composição!$E$3611</definedName>
    <definedName name="item15_9">[29]Composição!$E$3624</definedName>
    <definedName name="item2.1" localSheetId="12">'[28]COMPOSIÇÃO CUSTO'!#REF!</definedName>
    <definedName name="item2.1" localSheetId="5">'[28]COMPOSIÇÃO CUSTO'!#REF!</definedName>
    <definedName name="item2.1" localSheetId="18">'[28]COMPOSIÇÃO CUSTO'!#REF!</definedName>
    <definedName name="item2.1" localSheetId="11">'[28]COMPOSIÇÃO CUSTO'!#REF!</definedName>
    <definedName name="item2.1">'[28]COMPOSIÇÃO CUSTO'!#REF!</definedName>
    <definedName name="item2.10" localSheetId="12">'[28]COMPOSIÇÃO CUSTO'!#REF!</definedName>
    <definedName name="item2.10" localSheetId="5">'[28]COMPOSIÇÃO CUSTO'!#REF!</definedName>
    <definedName name="item2.10" localSheetId="18">'[28]COMPOSIÇÃO CUSTO'!#REF!</definedName>
    <definedName name="item2.10" localSheetId="11">'[28]COMPOSIÇÃO CUSTO'!#REF!</definedName>
    <definedName name="item2.10">'[28]COMPOSIÇÃO CUSTO'!#REF!</definedName>
    <definedName name="item2.11" localSheetId="12">'[28]COMPOSIÇÃO CUSTO'!#REF!</definedName>
    <definedName name="item2.11" localSheetId="5">'[28]COMPOSIÇÃO CUSTO'!#REF!</definedName>
    <definedName name="item2.11" localSheetId="18">'[28]COMPOSIÇÃO CUSTO'!#REF!</definedName>
    <definedName name="item2.11" localSheetId="11">'[28]COMPOSIÇÃO CUSTO'!#REF!</definedName>
    <definedName name="item2.11">'[28]COMPOSIÇÃO CUSTO'!#REF!</definedName>
    <definedName name="item2.12" localSheetId="12">'[28]COMPOSIÇÃO CUSTO'!#REF!</definedName>
    <definedName name="item2.12" localSheetId="5">'[28]COMPOSIÇÃO CUSTO'!#REF!</definedName>
    <definedName name="item2.12" localSheetId="18">'[28]COMPOSIÇÃO CUSTO'!#REF!</definedName>
    <definedName name="item2.12" localSheetId="11">'[28]COMPOSIÇÃO CUSTO'!#REF!</definedName>
    <definedName name="item2.12">'[28]COMPOSIÇÃO CUSTO'!#REF!</definedName>
    <definedName name="item2.13" localSheetId="12">'[28]COMPOSIÇÃO CUSTO'!#REF!</definedName>
    <definedName name="item2.13" localSheetId="5">'[28]COMPOSIÇÃO CUSTO'!#REF!</definedName>
    <definedName name="item2.13" localSheetId="18">'[28]COMPOSIÇÃO CUSTO'!#REF!</definedName>
    <definedName name="item2.13" localSheetId="11">'[28]COMPOSIÇÃO CUSTO'!#REF!</definedName>
    <definedName name="item2.13">'[28]COMPOSIÇÃO CUSTO'!#REF!</definedName>
    <definedName name="item2.14" localSheetId="12">'[28]COMPOSIÇÃO CUSTO'!#REF!</definedName>
    <definedName name="item2.14" localSheetId="5">'[28]COMPOSIÇÃO CUSTO'!#REF!</definedName>
    <definedName name="item2.14" localSheetId="18">'[28]COMPOSIÇÃO CUSTO'!#REF!</definedName>
    <definedName name="item2.14" localSheetId="11">'[28]COMPOSIÇÃO CUSTO'!#REF!</definedName>
    <definedName name="item2.14">'[28]COMPOSIÇÃO CUSTO'!#REF!</definedName>
    <definedName name="item2.15" localSheetId="12">'[28]COMPOSIÇÃO CUSTO'!#REF!</definedName>
    <definedName name="item2.15" localSheetId="5">'[28]COMPOSIÇÃO CUSTO'!#REF!</definedName>
    <definedName name="item2.15" localSheetId="18">'[28]COMPOSIÇÃO CUSTO'!#REF!</definedName>
    <definedName name="item2.15" localSheetId="11">'[28]COMPOSIÇÃO CUSTO'!#REF!</definedName>
    <definedName name="item2.15">'[28]COMPOSIÇÃO CUSTO'!#REF!</definedName>
    <definedName name="item2.16" localSheetId="12">'[28]COMPOSIÇÃO CUSTO'!#REF!</definedName>
    <definedName name="item2.16" localSheetId="5">'[28]COMPOSIÇÃO CUSTO'!#REF!</definedName>
    <definedName name="item2.16" localSheetId="18">'[28]COMPOSIÇÃO CUSTO'!#REF!</definedName>
    <definedName name="item2.16" localSheetId="11">'[28]COMPOSIÇÃO CUSTO'!#REF!</definedName>
    <definedName name="item2.16">'[28]COMPOSIÇÃO CUSTO'!#REF!</definedName>
    <definedName name="item2.17" localSheetId="12">'[28]COMPOSIÇÃO CUSTO'!#REF!</definedName>
    <definedName name="item2.17" localSheetId="5">'[28]COMPOSIÇÃO CUSTO'!#REF!</definedName>
    <definedName name="item2.17" localSheetId="18">'[28]COMPOSIÇÃO CUSTO'!#REF!</definedName>
    <definedName name="item2.17" localSheetId="11">'[28]COMPOSIÇÃO CUSTO'!#REF!</definedName>
    <definedName name="item2.17">'[28]COMPOSIÇÃO CUSTO'!#REF!</definedName>
    <definedName name="item2.18" localSheetId="12">'[28]COMPOSIÇÃO CUSTO'!#REF!</definedName>
    <definedName name="item2.18" localSheetId="5">'[28]COMPOSIÇÃO CUSTO'!#REF!</definedName>
    <definedName name="item2.18" localSheetId="18">'[28]COMPOSIÇÃO CUSTO'!#REF!</definedName>
    <definedName name="item2.18" localSheetId="11">'[28]COMPOSIÇÃO CUSTO'!#REF!</definedName>
    <definedName name="item2.18">'[28]COMPOSIÇÃO CUSTO'!#REF!</definedName>
    <definedName name="item2.19" localSheetId="12">'[28]COMPOSIÇÃO CUSTO'!#REF!</definedName>
    <definedName name="item2.19" localSheetId="5">'[28]COMPOSIÇÃO CUSTO'!#REF!</definedName>
    <definedName name="item2.19" localSheetId="18">'[28]COMPOSIÇÃO CUSTO'!#REF!</definedName>
    <definedName name="item2.19" localSheetId="11">'[28]COMPOSIÇÃO CUSTO'!#REF!</definedName>
    <definedName name="item2.19">'[28]COMPOSIÇÃO CUSTO'!#REF!</definedName>
    <definedName name="item2.2" localSheetId="12">'[28]COMPOSIÇÃO CUSTO'!#REF!</definedName>
    <definedName name="item2.2" localSheetId="5">'[28]COMPOSIÇÃO CUSTO'!#REF!</definedName>
    <definedName name="item2.2" localSheetId="18">'[28]COMPOSIÇÃO CUSTO'!#REF!</definedName>
    <definedName name="item2.2" localSheetId="11">'[28]COMPOSIÇÃO CUSTO'!#REF!</definedName>
    <definedName name="item2.2">'[28]COMPOSIÇÃO CUSTO'!#REF!</definedName>
    <definedName name="item2.20" localSheetId="12">'[28]COMPOSIÇÃO CUSTO'!#REF!</definedName>
    <definedName name="item2.20" localSheetId="5">'[28]COMPOSIÇÃO CUSTO'!#REF!</definedName>
    <definedName name="item2.20" localSheetId="18">'[28]COMPOSIÇÃO CUSTO'!#REF!</definedName>
    <definedName name="item2.20" localSheetId="11">'[28]COMPOSIÇÃO CUSTO'!#REF!</definedName>
    <definedName name="item2.20">'[28]COMPOSIÇÃO CUSTO'!#REF!</definedName>
    <definedName name="item2.21" localSheetId="12">'[28]COMPOSIÇÃO CUSTO'!#REF!</definedName>
    <definedName name="item2.21" localSheetId="5">'[28]COMPOSIÇÃO CUSTO'!#REF!</definedName>
    <definedName name="item2.21" localSheetId="18">'[28]COMPOSIÇÃO CUSTO'!#REF!</definedName>
    <definedName name="item2.21" localSheetId="11">'[28]COMPOSIÇÃO CUSTO'!#REF!</definedName>
    <definedName name="item2.21">'[28]COMPOSIÇÃO CUSTO'!#REF!</definedName>
    <definedName name="item2.22" localSheetId="12">'[28]COMPOSIÇÃO CUSTO'!#REF!</definedName>
    <definedName name="item2.22" localSheetId="5">'[28]COMPOSIÇÃO CUSTO'!#REF!</definedName>
    <definedName name="item2.22" localSheetId="18">'[28]COMPOSIÇÃO CUSTO'!#REF!</definedName>
    <definedName name="item2.22" localSheetId="11">'[28]COMPOSIÇÃO CUSTO'!#REF!</definedName>
    <definedName name="item2.22">'[28]COMPOSIÇÃO CUSTO'!#REF!</definedName>
    <definedName name="item2.23" localSheetId="12">'[28]COMPOSIÇÃO CUSTO'!#REF!</definedName>
    <definedName name="item2.23" localSheetId="5">'[28]COMPOSIÇÃO CUSTO'!#REF!</definedName>
    <definedName name="item2.23" localSheetId="18">'[28]COMPOSIÇÃO CUSTO'!#REF!</definedName>
    <definedName name="item2.23" localSheetId="11">'[28]COMPOSIÇÃO CUSTO'!#REF!</definedName>
    <definedName name="item2.23">'[28]COMPOSIÇÃO CUSTO'!#REF!</definedName>
    <definedName name="item2.24" localSheetId="12">'[28]COMPOSIÇÃO CUSTO'!#REF!</definedName>
    <definedName name="item2.24" localSheetId="5">'[28]COMPOSIÇÃO CUSTO'!#REF!</definedName>
    <definedName name="item2.24" localSheetId="18">'[28]COMPOSIÇÃO CUSTO'!#REF!</definedName>
    <definedName name="item2.24" localSheetId="11">'[28]COMPOSIÇÃO CUSTO'!#REF!</definedName>
    <definedName name="item2.24">'[28]COMPOSIÇÃO CUSTO'!#REF!</definedName>
    <definedName name="item2.25" localSheetId="12">'[28]COMPOSIÇÃO CUSTO'!#REF!</definedName>
    <definedName name="item2.25" localSheetId="5">'[28]COMPOSIÇÃO CUSTO'!#REF!</definedName>
    <definedName name="item2.25" localSheetId="18">'[28]COMPOSIÇÃO CUSTO'!#REF!</definedName>
    <definedName name="item2.25" localSheetId="11">'[28]COMPOSIÇÃO CUSTO'!#REF!</definedName>
    <definedName name="item2.25">'[28]COMPOSIÇÃO CUSTO'!#REF!</definedName>
    <definedName name="item2.26" localSheetId="12">'[28]COMPOSIÇÃO CUSTO'!#REF!</definedName>
    <definedName name="item2.26" localSheetId="5">'[28]COMPOSIÇÃO CUSTO'!#REF!</definedName>
    <definedName name="item2.26" localSheetId="18">'[28]COMPOSIÇÃO CUSTO'!#REF!</definedName>
    <definedName name="item2.26" localSheetId="11">'[28]COMPOSIÇÃO CUSTO'!#REF!</definedName>
    <definedName name="item2.26">'[28]COMPOSIÇÃO CUSTO'!#REF!</definedName>
    <definedName name="item2.27" localSheetId="12">'[28]COMPOSIÇÃO CUSTO'!#REF!</definedName>
    <definedName name="item2.27" localSheetId="5">'[28]COMPOSIÇÃO CUSTO'!#REF!</definedName>
    <definedName name="item2.27" localSheetId="18">'[28]COMPOSIÇÃO CUSTO'!#REF!</definedName>
    <definedName name="item2.27" localSheetId="11">'[28]COMPOSIÇÃO CUSTO'!#REF!</definedName>
    <definedName name="item2.27">'[28]COMPOSIÇÃO CUSTO'!#REF!</definedName>
    <definedName name="item2.3" localSheetId="12">'[28]COMPOSIÇÃO CUSTO'!#REF!</definedName>
    <definedName name="item2.3" localSheetId="5">'[28]COMPOSIÇÃO CUSTO'!#REF!</definedName>
    <definedName name="item2.3" localSheetId="18">'[28]COMPOSIÇÃO CUSTO'!#REF!</definedName>
    <definedName name="item2.3" localSheetId="11">'[28]COMPOSIÇÃO CUSTO'!#REF!</definedName>
    <definedName name="item2.3">'[28]COMPOSIÇÃO CUSTO'!#REF!</definedName>
    <definedName name="item2.4" localSheetId="12">'[28]COMPOSIÇÃO CUSTO'!#REF!</definedName>
    <definedName name="item2.4" localSheetId="5">'[28]COMPOSIÇÃO CUSTO'!#REF!</definedName>
    <definedName name="item2.4" localSheetId="18">'[28]COMPOSIÇÃO CUSTO'!#REF!</definedName>
    <definedName name="item2.4" localSheetId="11">'[28]COMPOSIÇÃO CUSTO'!#REF!</definedName>
    <definedName name="item2.4">'[28]COMPOSIÇÃO CUSTO'!#REF!</definedName>
    <definedName name="item2.5" localSheetId="12">'[28]COMPOSIÇÃO CUSTO'!#REF!</definedName>
    <definedName name="item2.5" localSheetId="5">'[28]COMPOSIÇÃO CUSTO'!#REF!</definedName>
    <definedName name="item2.5" localSheetId="18">'[28]COMPOSIÇÃO CUSTO'!#REF!</definedName>
    <definedName name="item2.5" localSheetId="11">'[28]COMPOSIÇÃO CUSTO'!#REF!</definedName>
    <definedName name="item2.5">'[28]COMPOSIÇÃO CUSTO'!#REF!</definedName>
    <definedName name="item2.6" localSheetId="12">'[28]COMPOSIÇÃO CUSTO'!#REF!</definedName>
    <definedName name="item2.6" localSheetId="5">'[28]COMPOSIÇÃO CUSTO'!#REF!</definedName>
    <definedName name="item2.6" localSheetId="18">'[28]COMPOSIÇÃO CUSTO'!#REF!</definedName>
    <definedName name="item2.6" localSheetId="11">'[28]COMPOSIÇÃO CUSTO'!#REF!</definedName>
    <definedName name="item2.6">'[28]COMPOSIÇÃO CUSTO'!#REF!</definedName>
    <definedName name="item2.7" localSheetId="12">'[28]COMPOSIÇÃO CUSTO'!#REF!</definedName>
    <definedName name="item2.7" localSheetId="5">'[28]COMPOSIÇÃO CUSTO'!#REF!</definedName>
    <definedName name="item2.7" localSheetId="18">'[28]COMPOSIÇÃO CUSTO'!#REF!</definedName>
    <definedName name="item2.7" localSheetId="11">'[28]COMPOSIÇÃO CUSTO'!#REF!</definedName>
    <definedName name="item2.7">'[28]COMPOSIÇÃO CUSTO'!#REF!</definedName>
    <definedName name="item2.8" localSheetId="12">'[28]COMPOSIÇÃO CUSTO'!#REF!</definedName>
    <definedName name="item2.8" localSheetId="5">'[28]COMPOSIÇÃO CUSTO'!#REF!</definedName>
    <definedName name="item2.8" localSheetId="18">'[28]COMPOSIÇÃO CUSTO'!#REF!</definedName>
    <definedName name="item2.8" localSheetId="11">'[28]COMPOSIÇÃO CUSTO'!#REF!</definedName>
    <definedName name="item2.8">'[28]COMPOSIÇÃO CUSTO'!#REF!</definedName>
    <definedName name="item2.9" localSheetId="12">'[28]COMPOSIÇÃO CUSTO'!#REF!</definedName>
    <definedName name="item2.9" localSheetId="5">'[28]COMPOSIÇÃO CUSTO'!#REF!</definedName>
    <definedName name="item2.9" localSheetId="18">'[28]COMPOSIÇÃO CUSTO'!#REF!</definedName>
    <definedName name="item2.9" localSheetId="11">'[28]COMPOSIÇÃO CUSTO'!#REF!</definedName>
    <definedName name="item2.9">'[28]COMPOSIÇÃO CUSTO'!#REF!</definedName>
    <definedName name="item2_1">[29]Composição!$E$108</definedName>
    <definedName name="item2_10">[29]Composição!$E$188</definedName>
    <definedName name="item2_11">[29]Composição!$E$197</definedName>
    <definedName name="item2_12">[29]Composição!$E$206</definedName>
    <definedName name="item2_13">[29]Composição!$E$230</definedName>
    <definedName name="item2_14">[29]Composição!$E$239</definedName>
    <definedName name="item2_15">[29]Composição!$E$248</definedName>
    <definedName name="item2_16">[29]Composição!$E$260</definedName>
    <definedName name="item2_17">[29]Composição!$E$269</definedName>
    <definedName name="item2_18">[29]Composição!$E$278</definedName>
    <definedName name="item2_19">[29]Composição!$E$287</definedName>
    <definedName name="item2_2">[29]Composição!$E$117</definedName>
    <definedName name="item2_21">[29]Composição!$E$305</definedName>
    <definedName name="item2_22">[29]Composição!$E$312</definedName>
    <definedName name="item2_23">[29]Composição!$E$323</definedName>
    <definedName name="item2_24">[29]Composição!$E$332</definedName>
    <definedName name="item2_25">[29]Composição!$E$341</definedName>
    <definedName name="item2_26">[29]Composição!$E$350</definedName>
    <definedName name="item2_27">[29]Composição!$E$360</definedName>
    <definedName name="item2_3">[29]Composição!$E$126</definedName>
    <definedName name="item2_4">[29]Composição!$E$135</definedName>
    <definedName name="item2_5">[29]Composição!$E$144</definedName>
    <definedName name="item2_6">[29]Composição!$E$153</definedName>
    <definedName name="item2_7">[29]Composição!$E$162</definedName>
    <definedName name="item2_8">[29]Composição!$E$171</definedName>
    <definedName name="item2_9">[29]Composição!$E$180</definedName>
    <definedName name="item3">[27]Plan1!$J$30</definedName>
    <definedName name="item3.1" localSheetId="12">'[28]COMPOSIÇÃO CUSTO'!#REF!</definedName>
    <definedName name="item3.1" localSheetId="5">'[28]COMPOSIÇÃO CUSTO'!#REF!</definedName>
    <definedName name="item3.1" localSheetId="18">'[28]COMPOSIÇÃO CUSTO'!#REF!</definedName>
    <definedName name="item3.1" localSheetId="11">'[28]COMPOSIÇÃO CUSTO'!#REF!</definedName>
    <definedName name="item3.1">'[28]COMPOSIÇÃO CUSTO'!#REF!</definedName>
    <definedName name="item3.2" localSheetId="12">'[28]COMPOSIÇÃO CUSTO'!#REF!</definedName>
    <definedName name="item3.2" localSheetId="5">'[28]COMPOSIÇÃO CUSTO'!#REF!</definedName>
    <definedName name="item3.2" localSheetId="18">'[28]COMPOSIÇÃO CUSTO'!#REF!</definedName>
    <definedName name="item3.2" localSheetId="11">'[28]COMPOSIÇÃO CUSTO'!#REF!</definedName>
    <definedName name="item3.2">'[28]COMPOSIÇÃO CUSTO'!#REF!</definedName>
    <definedName name="item3.3" localSheetId="12">'[28]COMPOSIÇÃO CUSTO'!#REF!</definedName>
    <definedName name="item3.3" localSheetId="5">'[28]COMPOSIÇÃO CUSTO'!#REF!</definedName>
    <definedName name="item3.3" localSheetId="18">'[28]COMPOSIÇÃO CUSTO'!#REF!</definedName>
    <definedName name="item3.3" localSheetId="11">'[28]COMPOSIÇÃO CUSTO'!#REF!</definedName>
    <definedName name="item3.3">'[28]COMPOSIÇÃO CUSTO'!#REF!</definedName>
    <definedName name="item3_1">[29]Composição!$E$433</definedName>
    <definedName name="item3_2">[29]Composição!$E$442</definedName>
    <definedName name="item3_3">[29]Composição!$E$452</definedName>
    <definedName name="item4">[27]Plan1!$J$39</definedName>
    <definedName name="item4.1" localSheetId="12">'[28]COMPOSIÇÃO CUSTO'!#REF!</definedName>
    <definedName name="item4.1" localSheetId="5">'[28]COMPOSIÇÃO CUSTO'!#REF!</definedName>
    <definedName name="item4.1" localSheetId="18">'[28]COMPOSIÇÃO CUSTO'!#REF!</definedName>
    <definedName name="item4.1" localSheetId="11">'[28]COMPOSIÇÃO CUSTO'!#REF!</definedName>
    <definedName name="item4.1">'[28]COMPOSIÇÃO CUSTO'!#REF!</definedName>
    <definedName name="item4.2" localSheetId="12">'[28]COMPOSIÇÃO CUSTO'!#REF!</definedName>
    <definedName name="item4.2" localSheetId="5">'[28]COMPOSIÇÃO CUSTO'!#REF!</definedName>
    <definedName name="item4.2" localSheetId="18">'[28]COMPOSIÇÃO CUSTO'!#REF!</definedName>
    <definedName name="item4.2" localSheetId="11">'[28]COMPOSIÇÃO CUSTO'!#REF!</definedName>
    <definedName name="item4.2">'[28]COMPOSIÇÃO CUSTO'!#REF!</definedName>
    <definedName name="item4.3" localSheetId="12">'[28]COMPOSIÇÃO CUSTO'!#REF!</definedName>
    <definedName name="item4.3" localSheetId="5">'[28]COMPOSIÇÃO CUSTO'!#REF!</definedName>
    <definedName name="item4.3" localSheetId="18">'[28]COMPOSIÇÃO CUSTO'!#REF!</definedName>
    <definedName name="item4.3" localSheetId="11">'[28]COMPOSIÇÃO CUSTO'!#REF!</definedName>
    <definedName name="item4.3">'[28]COMPOSIÇÃO CUSTO'!#REF!</definedName>
    <definedName name="item4.4" localSheetId="12">'[28]COMPOSIÇÃO CUSTO'!#REF!</definedName>
    <definedName name="item4.4" localSheetId="5">'[28]COMPOSIÇÃO CUSTO'!#REF!</definedName>
    <definedName name="item4.4" localSheetId="18">'[28]COMPOSIÇÃO CUSTO'!#REF!</definedName>
    <definedName name="item4.4" localSheetId="11">'[28]COMPOSIÇÃO CUSTO'!#REF!</definedName>
    <definedName name="item4.4">'[28]COMPOSIÇÃO CUSTO'!#REF!</definedName>
    <definedName name="item4.5" localSheetId="12">'[28]COMPOSIÇÃO CUSTO'!#REF!</definedName>
    <definedName name="item4.5" localSheetId="5">'[28]COMPOSIÇÃO CUSTO'!#REF!</definedName>
    <definedName name="item4.5" localSheetId="18">'[28]COMPOSIÇÃO CUSTO'!#REF!</definedName>
    <definedName name="item4.5" localSheetId="11">'[28]COMPOSIÇÃO CUSTO'!#REF!</definedName>
    <definedName name="item4.5">'[28]COMPOSIÇÃO CUSTO'!#REF!</definedName>
    <definedName name="item4.6" localSheetId="12">'[28]COMPOSIÇÃO CUSTO'!#REF!</definedName>
    <definedName name="item4.6" localSheetId="5">'[28]COMPOSIÇÃO CUSTO'!#REF!</definedName>
    <definedName name="item4.6" localSheetId="18">'[28]COMPOSIÇÃO CUSTO'!#REF!</definedName>
    <definedName name="item4.6" localSheetId="11">'[28]COMPOSIÇÃO CUSTO'!#REF!</definedName>
    <definedName name="item4.6">'[28]COMPOSIÇÃO CUSTO'!#REF!</definedName>
    <definedName name="item4.7" localSheetId="12">'[28]COMPOSIÇÃO CUSTO'!#REF!</definedName>
    <definedName name="item4.7" localSheetId="5">'[28]COMPOSIÇÃO CUSTO'!#REF!</definedName>
    <definedName name="item4.7" localSheetId="18">'[28]COMPOSIÇÃO CUSTO'!#REF!</definedName>
    <definedName name="item4.7" localSheetId="11">'[28]COMPOSIÇÃO CUSTO'!#REF!</definedName>
    <definedName name="item4.7">'[28]COMPOSIÇÃO CUSTO'!#REF!</definedName>
    <definedName name="item4_1">[29]Composição!$E$477</definedName>
    <definedName name="item4_2">[29]Composição!$E$502</definedName>
    <definedName name="item4_3">[29]Composição!$E$516</definedName>
    <definedName name="item4_4">[29]Composição!$E$532</definedName>
    <definedName name="item4_5">[29]Composição!$E$564</definedName>
    <definedName name="item4_6">[29]Composição!$E$608</definedName>
    <definedName name="item4_7">[29]Composição!$E$633</definedName>
    <definedName name="item5.1" localSheetId="12">'[28]COMPOSIÇÃO CUSTO'!#REF!</definedName>
    <definedName name="item5.1" localSheetId="5">'[28]COMPOSIÇÃO CUSTO'!#REF!</definedName>
    <definedName name="item5.1" localSheetId="18">'[28]COMPOSIÇÃO CUSTO'!#REF!</definedName>
    <definedName name="item5.1" localSheetId="11">'[28]COMPOSIÇÃO CUSTO'!#REF!</definedName>
    <definedName name="item5.1">'[28]COMPOSIÇÃO CUSTO'!#REF!</definedName>
    <definedName name="item5.2" localSheetId="12">'[28]COMPOSIÇÃO CUSTO'!#REF!</definedName>
    <definedName name="item5.2" localSheetId="5">'[28]COMPOSIÇÃO CUSTO'!#REF!</definedName>
    <definedName name="item5.2" localSheetId="18">'[28]COMPOSIÇÃO CUSTO'!#REF!</definedName>
    <definedName name="item5.2" localSheetId="11">'[28]COMPOSIÇÃO CUSTO'!#REF!</definedName>
    <definedName name="item5.2">'[28]COMPOSIÇÃO CUSTO'!#REF!</definedName>
    <definedName name="item5.3" localSheetId="12">'[28]COMPOSIÇÃO CUSTO'!#REF!</definedName>
    <definedName name="item5.3" localSheetId="5">'[28]COMPOSIÇÃO CUSTO'!#REF!</definedName>
    <definedName name="item5.3" localSheetId="18">'[28]COMPOSIÇÃO CUSTO'!#REF!</definedName>
    <definedName name="item5.3" localSheetId="11">'[28]COMPOSIÇÃO CUSTO'!#REF!</definedName>
    <definedName name="item5.3">'[28]COMPOSIÇÃO CUSTO'!#REF!</definedName>
    <definedName name="item5.4" localSheetId="12">'[28]COMPOSIÇÃO CUSTO'!#REF!</definedName>
    <definedName name="item5.4" localSheetId="5">'[28]COMPOSIÇÃO CUSTO'!#REF!</definedName>
    <definedName name="item5.4" localSheetId="18">'[28]COMPOSIÇÃO CUSTO'!#REF!</definedName>
    <definedName name="item5.4" localSheetId="11">'[28]COMPOSIÇÃO CUSTO'!#REF!</definedName>
    <definedName name="item5.4">'[28]COMPOSIÇÃO CUSTO'!#REF!</definedName>
    <definedName name="item5.5" localSheetId="12">'[28]COMPOSIÇÃO CUSTO'!#REF!</definedName>
    <definedName name="item5.5" localSheetId="5">'[28]COMPOSIÇÃO CUSTO'!#REF!</definedName>
    <definedName name="item5.5" localSheetId="18">'[28]COMPOSIÇÃO CUSTO'!#REF!</definedName>
    <definedName name="item5.5" localSheetId="11">'[28]COMPOSIÇÃO CUSTO'!#REF!</definedName>
    <definedName name="item5.5">'[28]COMPOSIÇÃO CUSTO'!#REF!</definedName>
    <definedName name="item5.6" localSheetId="12">'[28]COMPOSIÇÃO CUSTO'!#REF!</definedName>
    <definedName name="item5.6" localSheetId="5">'[28]COMPOSIÇÃO CUSTO'!#REF!</definedName>
    <definedName name="item5.6" localSheetId="18">'[28]COMPOSIÇÃO CUSTO'!#REF!</definedName>
    <definedName name="item5.6" localSheetId="11">'[28]COMPOSIÇÃO CUSTO'!#REF!</definedName>
    <definedName name="item5.6">'[28]COMPOSIÇÃO CUSTO'!#REF!</definedName>
    <definedName name="item5.7" localSheetId="12">'[28]COMPOSIÇÃO CUSTO'!#REF!</definedName>
    <definedName name="item5.7" localSheetId="5">'[28]COMPOSIÇÃO CUSTO'!#REF!</definedName>
    <definedName name="item5.7" localSheetId="18">'[28]COMPOSIÇÃO CUSTO'!#REF!</definedName>
    <definedName name="item5.7" localSheetId="11">'[28]COMPOSIÇÃO CUSTO'!#REF!</definedName>
    <definedName name="item5.7">'[28]COMPOSIÇÃO CUSTO'!#REF!</definedName>
    <definedName name="item5_1">[29]Composição!$E$659</definedName>
    <definedName name="item5_2">[29]Composição!$E$679</definedName>
    <definedName name="item5_3">[29]Composição!$E$707</definedName>
    <definedName name="item5_4">[29]Composição!$E$733</definedName>
    <definedName name="item5_5">[29]Composição!$E$750</definedName>
    <definedName name="item5_6">[29]Composição!$E$769</definedName>
    <definedName name="item5_7">[29]Composição!$E$788</definedName>
    <definedName name="item6.1" localSheetId="12">'[28]COMPOSIÇÃO CUSTO'!#REF!</definedName>
    <definedName name="item6.1" localSheetId="5">'[28]COMPOSIÇÃO CUSTO'!#REF!</definedName>
    <definedName name="item6.1" localSheetId="18">'[28]COMPOSIÇÃO CUSTO'!#REF!</definedName>
    <definedName name="item6.1" localSheetId="11">'[28]COMPOSIÇÃO CUSTO'!#REF!</definedName>
    <definedName name="item6.1">'[28]COMPOSIÇÃO CUSTO'!#REF!</definedName>
    <definedName name="item6.2" localSheetId="12">'[28]COMPOSIÇÃO CUSTO'!#REF!</definedName>
    <definedName name="item6.2" localSheetId="5">'[28]COMPOSIÇÃO CUSTO'!#REF!</definedName>
    <definedName name="item6.2" localSheetId="18">'[28]COMPOSIÇÃO CUSTO'!#REF!</definedName>
    <definedName name="item6.2" localSheetId="11">'[28]COMPOSIÇÃO CUSTO'!#REF!</definedName>
    <definedName name="item6.2">'[28]COMPOSIÇÃO CUSTO'!#REF!</definedName>
    <definedName name="item6.3" localSheetId="12">'[28]COMPOSIÇÃO CUSTO'!#REF!</definedName>
    <definedName name="item6.3" localSheetId="5">'[28]COMPOSIÇÃO CUSTO'!#REF!</definedName>
    <definedName name="item6.3" localSheetId="18">'[28]COMPOSIÇÃO CUSTO'!#REF!</definedName>
    <definedName name="item6.3" localSheetId="11">'[28]COMPOSIÇÃO CUSTO'!#REF!</definedName>
    <definedName name="item6.3">'[28]COMPOSIÇÃO CUSTO'!#REF!</definedName>
    <definedName name="item6.4" localSheetId="12">'[28]COMPOSIÇÃO CUSTO'!#REF!</definedName>
    <definedName name="item6.4" localSheetId="5">'[28]COMPOSIÇÃO CUSTO'!#REF!</definedName>
    <definedName name="item6.4" localSheetId="18">'[28]COMPOSIÇÃO CUSTO'!#REF!</definedName>
    <definedName name="item6.4" localSheetId="11">'[28]COMPOSIÇÃO CUSTO'!#REF!</definedName>
    <definedName name="item6.4">'[28]COMPOSIÇÃO CUSTO'!#REF!</definedName>
    <definedName name="item6.5" localSheetId="12">'[28]COMPOSIÇÃO CUSTO'!#REF!</definedName>
    <definedName name="item6.5" localSheetId="5">'[28]COMPOSIÇÃO CUSTO'!#REF!</definedName>
    <definedName name="item6.5" localSheetId="18">'[28]COMPOSIÇÃO CUSTO'!#REF!</definedName>
    <definedName name="item6.5" localSheetId="11">'[28]COMPOSIÇÃO CUSTO'!#REF!</definedName>
    <definedName name="item6.5">'[28]COMPOSIÇÃO CUSTO'!#REF!</definedName>
    <definedName name="item6_1">[29]Composição!$E$969</definedName>
    <definedName name="item6_2">[29]Composição!$E$983</definedName>
    <definedName name="item6_3">[29]Composição!$E$996</definedName>
    <definedName name="item6_4">[29]Composição!$E$1011</definedName>
    <definedName name="item6_5">[29]Composição!$E$1024</definedName>
    <definedName name="item7.1" localSheetId="12">'[28]COMPOSIÇÃO CUSTO'!#REF!</definedName>
    <definedName name="item7.1" localSheetId="5">'[28]COMPOSIÇÃO CUSTO'!#REF!</definedName>
    <definedName name="item7.1" localSheetId="18">'[28]COMPOSIÇÃO CUSTO'!#REF!</definedName>
    <definedName name="item7.1" localSheetId="11">'[28]COMPOSIÇÃO CUSTO'!#REF!</definedName>
    <definedName name="item7.1">'[28]COMPOSIÇÃO CUSTO'!#REF!</definedName>
    <definedName name="item7.10" localSheetId="12">'[28]COMPOSIÇÃO CUSTO'!#REF!</definedName>
    <definedName name="item7.10" localSheetId="5">'[28]COMPOSIÇÃO CUSTO'!#REF!</definedName>
    <definedName name="item7.10" localSheetId="18">'[28]COMPOSIÇÃO CUSTO'!#REF!</definedName>
    <definedName name="item7.10" localSheetId="11">'[28]COMPOSIÇÃO CUSTO'!#REF!</definedName>
    <definedName name="item7.10">'[28]COMPOSIÇÃO CUSTO'!#REF!</definedName>
    <definedName name="item7.11" localSheetId="12">'[28]COMPOSIÇÃO CUSTO'!#REF!</definedName>
    <definedName name="item7.11" localSheetId="5">'[28]COMPOSIÇÃO CUSTO'!#REF!</definedName>
    <definedName name="item7.11" localSheetId="18">'[28]COMPOSIÇÃO CUSTO'!#REF!</definedName>
    <definedName name="item7.11" localSheetId="11">'[28]COMPOSIÇÃO CUSTO'!#REF!</definedName>
    <definedName name="item7.11">'[28]COMPOSIÇÃO CUSTO'!#REF!</definedName>
    <definedName name="item7.12" localSheetId="12">'[28]COMPOSIÇÃO CUSTO'!#REF!</definedName>
    <definedName name="item7.12" localSheetId="5">'[28]COMPOSIÇÃO CUSTO'!#REF!</definedName>
    <definedName name="item7.12" localSheetId="18">'[28]COMPOSIÇÃO CUSTO'!#REF!</definedName>
    <definedName name="item7.12" localSheetId="11">'[28]COMPOSIÇÃO CUSTO'!#REF!</definedName>
    <definedName name="item7.12">'[28]COMPOSIÇÃO CUSTO'!#REF!</definedName>
    <definedName name="item7.13" localSheetId="12">'[28]COMPOSIÇÃO CUSTO'!#REF!</definedName>
    <definedName name="item7.13" localSheetId="5">'[28]COMPOSIÇÃO CUSTO'!#REF!</definedName>
    <definedName name="item7.13" localSheetId="18">'[28]COMPOSIÇÃO CUSTO'!#REF!</definedName>
    <definedName name="item7.13" localSheetId="11">'[28]COMPOSIÇÃO CUSTO'!#REF!</definedName>
    <definedName name="item7.13">'[28]COMPOSIÇÃO CUSTO'!#REF!</definedName>
    <definedName name="item7.14" localSheetId="12">'[28]COMPOSIÇÃO CUSTO'!#REF!</definedName>
    <definedName name="item7.14" localSheetId="5">'[28]COMPOSIÇÃO CUSTO'!#REF!</definedName>
    <definedName name="item7.14" localSheetId="18">'[28]COMPOSIÇÃO CUSTO'!#REF!</definedName>
    <definedName name="item7.14" localSheetId="11">'[28]COMPOSIÇÃO CUSTO'!#REF!</definedName>
    <definedName name="item7.14">'[28]COMPOSIÇÃO CUSTO'!#REF!</definedName>
    <definedName name="item7.15" localSheetId="12">'[28]COMPOSIÇÃO CUSTO'!#REF!</definedName>
    <definedName name="item7.15" localSheetId="5">'[28]COMPOSIÇÃO CUSTO'!#REF!</definedName>
    <definedName name="item7.15" localSheetId="18">'[28]COMPOSIÇÃO CUSTO'!#REF!</definedName>
    <definedName name="item7.15" localSheetId="11">'[28]COMPOSIÇÃO CUSTO'!#REF!</definedName>
    <definedName name="item7.15">'[28]COMPOSIÇÃO CUSTO'!#REF!</definedName>
    <definedName name="item7.16" localSheetId="12">'[28]COMPOSIÇÃO CUSTO'!#REF!</definedName>
    <definedName name="item7.16" localSheetId="5">'[28]COMPOSIÇÃO CUSTO'!#REF!</definedName>
    <definedName name="item7.16" localSheetId="18">'[28]COMPOSIÇÃO CUSTO'!#REF!</definedName>
    <definedName name="item7.16" localSheetId="11">'[28]COMPOSIÇÃO CUSTO'!#REF!</definedName>
    <definedName name="item7.16">'[28]COMPOSIÇÃO CUSTO'!#REF!</definedName>
    <definedName name="item7.17" localSheetId="12">'[28]COMPOSIÇÃO CUSTO'!#REF!</definedName>
    <definedName name="item7.17" localSheetId="5">'[28]COMPOSIÇÃO CUSTO'!#REF!</definedName>
    <definedName name="item7.17" localSheetId="18">'[28]COMPOSIÇÃO CUSTO'!#REF!</definedName>
    <definedName name="item7.17" localSheetId="11">'[28]COMPOSIÇÃO CUSTO'!#REF!</definedName>
    <definedName name="item7.17">'[28]COMPOSIÇÃO CUSTO'!#REF!</definedName>
    <definedName name="item7.18" localSheetId="12">'[28]COMPOSIÇÃO CUSTO'!#REF!</definedName>
    <definedName name="item7.18" localSheetId="5">'[28]COMPOSIÇÃO CUSTO'!#REF!</definedName>
    <definedName name="item7.18" localSheetId="18">'[28]COMPOSIÇÃO CUSTO'!#REF!</definedName>
    <definedName name="item7.18" localSheetId="11">'[28]COMPOSIÇÃO CUSTO'!#REF!</definedName>
    <definedName name="item7.18">'[28]COMPOSIÇÃO CUSTO'!#REF!</definedName>
    <definedName name="item7.19" localSheetId="12">'[28]COMPOSIÇÃO CUSTO'!#REF!</definedName>
    <definedName name="item7.19" localSheetId="5">'[28]COMPOSIÇÃO CUSTO'!#REF!</definedName>
    <definedName name="item7.19" localSheetId="18">'[28]COMPOSIÇÃO CUSTO'!#REF!</definedName>
    <definedName name="item7.19" localSheetId="11">'[28]COMPOSIÇÃO CUSTO'!#REF!</definedName>
    <definedName name="item7.19">'[28]COMPOSIÇÃO CUSTO'!#REF!</definedName>
    <definedName name="item7.2" localSheetId="12">'[28]COMPOSIÇÃO CUSTO'!#REF!</definedName>
    <definedName name="item7.2" localSheetId="5">'[28]COMPOSIÇÃO CUSTO'!#REF!</definedName>
    <definedName name="item7.2" localSheetId="18">'[28]COMPOSIÇÃO CUSTO'!#REF!</definedName>
    <definedName name="item7.2" localSheetId="11">'[28]COMPOSIÇÃO CUSTO'!#REF!</definedName>
    <definedName name="item7.2">'[28]COMPOSIÇÃO CUSTO'!#REF!</definedName>
    <definedName name="item7.3" localSheetId="12">'[28]COMPOSIÇÃO CUSTO'!#REF!</definedName>
    <definedName name="item7.3" localSheetId="5">'[28]COMPOSIÇÃO CUSTO'!#REF!</definedName>
    <definedName name="item7.3" localSheetId="18">'[28]COMPOSIÇÃO CUSTO'!#REF!</definedName>
    <definedName name="item7.3" localSheetId="11">'[28]COMPOSIÇÃO CUSTO'!#REF!</definedName>
    <definedName name="item7.3">'[28]COMPOSIÇÃO CUSTO'!#REF!</definedName>
    <definedName name="item7.4" localSheetId="12">'[28]COMPOSIÇÃO CUSTO'!#REF!</definedName>
    <definedName name="item7.4" localSheetId="5">'[28]COMPOSIÇÃO CUSTO'!#REF!</definedName>
    <definedName name="item7.4" localSheetId="18">'[28]COMPOSIÇÃO CUSTO'!#REF!</definedName>
    <definedName name="item7.4" localSheetId="11">'[28]COMPOSIÇÃO CUSTO'!#REF!</definedName>
    <definedName name="item7.4">'[28]COMPOSIÇÃO CUSTO'!#REF!</definedName>
    <definedName name="item7.5" localSheetId="12">'[28]COMPOSIÇÃO CUSTO'!#REF!</definedName>
    <definedName name="item7.5" localSheetId="5">'[28]COMPOSIÇÃO CUSTO'!#REF!</definedName>
    <definedName name="item7.5" localSheetId="18">'[28]COMPOSIÇÃO CUSTO'!#REF!</definedName>
    <definedName name="item7.5" localSheetId="11">'[28]COMPOSIÇÃO CUSTO'!#REF!</definedName>
    <definedName name="item7.5">'[28]COMPOSIÇÃO CUSTO'!#REF!</definedName>
    <definedName name="item7.6" localSheetId="12">'[28]COMPOSIÇÃO CUSTO'!#REF!</definedName>
    <definedName name="item7.6" localSheetId="5">'[28]COMPOSIÇÃO CUSTO'!#REF!</definedName>
    <definedName name="item7.6" localSheetId="18">'[28]COMPOSIÇÃO CUSTO'!#REF!</definedName>
    <definedName name="item7.6" localSheetId="11">'[28]COMPOSIÇÃO CUSTO'!#REF!</definedName>
    <definedName name="item7.6">'[28]COMPOSIÇÃO CUSTO'!#REF!</definedName>
    <definedName name="item7.7" localSheetId="12">'[28]COMPOSIÇÃO CUSTO'!#REF!</definedName>
    <definedName name="item7.7" localSheetId="5">'[28]COMPOSIÇÃO CUSTO'!#REF!</definedName>
    <definedName name="item7.7" localSheetId="18">'[28]COMPOSIÇÃO CUSTO'!#REF!</definedName>
    <definedName name="item7.7" localSheetId="11">'[28]COMPOSIÇÃO CUSTO'!#REF!</definedName>
    <definedName name="item7.7">'[28]COMPOSIÇÃO CUSTO'!#REF!</definedName>
    <definedName name="item7.8" localSheetId="12">'[28]COMPOSIÇÃO CUSTO'!#REF!</definedName>
    <definedName name="item7.8" localSheetId="5">'[28]COMPOSIÇÃO CUSTO'!#REF!</definedName>
    <definedName name="item7.8" localSheetId="18">'[28]COMPOSIÇÃO CUSTO'!#REF!</definedName>
    <definedName name="item7.8" localSheetId="11">'[28]COMPOSIÇÃO CUSTO'!#REF!</definedName>
    <definedName name="item7.8">'[28]COMPOSIÇÃO CUSTO'!#REF!</definedName>
    <definedName name="item7.9" localSheetId="12">'[28]COMPOSIÇÃO CUSTO'!#REF!</definedName>
    <definedName name="item7.9" localSheetId="5">'[28]COMPOSIÇÃO CUSTO'!#REF!</definedName>
    <definedName name="item7.9" localSheetId="18">'[28]COMPOSIÇÃO CUSTO'!#REF!</definedName>
    <definedName name="item7.9" localSheetId="11">'[28]COMPOSIÇÃO CUSTO'!#REF!</definedName>
    <definedName name="item7.9">'[28]COMPOSIÇÃO CUSTO'!#REF!</definedName>
    <definedName name="item7_1">[29]Composição!$E$1050</definedName>
    <definedName name="item7_10">[29]Composição!$E$1174</definedName>
    <definedName name="item7_11">[29]Composição!$E$1185</definedName>
    <definedName name="item7_12">[29]Composição!$E$1199</definedName>
    <definedName name="item7_13">[29]Composição!$E$1212</definedName>
    <definedName name="item7_14">[29]Composição!$E$1223</definedName>
    <definedName name="item7_15">[29]Composição!$E$1234</definedName>
    <definedName name="item7_16">[29]Composição!$E$1245</definedName>
    <definedName name="item7_17">[29]Composição!$E$1281</definedName>
    <definedName name="item7_18">[29]Composição!$E$1295</definedName>
    <definedName name="item7_19">[29]Composição!$E$1309</definedName>
    <definedName name="item7_2">[29]Composição!$E$1061</definedName>
    <definedName name="item7_3">[29]Composição!$E$1074</definedName>
    <definedName name="item7_4">[29]Composição!$E$1088</definedName>
    <definedName name="item7_5">[29]Composição!$E$1102</definedName>
    <definedName name="item7_6">[29]Composição!$E$1119</definedName>
    <definedName name="item7_7">[29]Composição!$E$1134</definedName>
    <definedName name="item7_8">[29]Composição!$E$1152</definedName>
    <definedName name="item7_9">[29]Composição!$E$1163</definedName>
    <definedName name="item8.1" localSheetId="12">'[28]COMPOSIÇÃO CUSTO'!#REF!</definedName>
    <definedName name="item8.1" localSheetId="5">'[28]COMPOSIÇÃO CUSTO'!#REF!</definedName>
    <definedName name="item8.1" localSheetId="18">'[28]COMPOSIÇÃO CUSTO'!#REF!</definedName>
    <definedName name="item8.1" localSheetId="11">'[28]COMPOSIÇÃO CUSTO'!#REF!</definedName>
    <definedName name="item8.1">'[28]COMPOSIÇÃO CUSTO'!#REF!</definedName>
    <definedName name="item8.2" localSheetId="12">'[28]COMPOSIÇÃO CUSTO'!#REF!</definedName>
    <definedName name="item8.2" localSheetId="5">'[28]COMPOSIÇÃO CUSTO'!#REF!</definedName>
    <definedName name="item8.2" localSheetId="18">'[28]COMPOSIÇÃO CUSTO'!#REF!</definedName>
    <definedName name="item8.2" localSheetId="11">'[28]COMPOSIÇÃO CUSTO'!#REF!</definedName>
    <definedName name="item8.2">'[28]COMPOSIÇÃO CUSTO'!#REF!</definedName>
    <definedName name="item8.3" localSheetId="12">'[28]COMPOSIÇÃO CUSTO'!#REF!</definedName>
    <definedName name="item8.3" localSheetId="5">'[28]COMPOSIÇÃO CUSTO'!#REF!</definedName>
    <definedName name="item8.3" localSheetId="18">'[28]COMPOSIÇÃO CUSTO'!#REF!</definedName>
    <definedName name="item8.3" localSheetId="11">'[28]COMPOSIÇÃO CUSTO'!#REF!</definedName>
    <definedName name="item8.3">'[28]COMPOSIÇÃO CUSTO'!#REF!</definedName>
    <definedName name="item8.4" localSheetId="12">'[28]COMPOSIÇÃO CUSTO'!#REF!</definedName>
    <definedName name="item8.4" localSheetId="5">'[28]COMPOSIÇÃO CUSTO'!#REF!</definedName>
    <definedName name="item8.4" localSheetId="18">'[28]COMPOSIÇÃO CUSTO'!#REF!</definedName>
    <definedName name="item8.4" localSheetId="11">'[28]COMPOSIÇÃO CUSTO'!#REF!</definedName>
    <definedName name="item8.4">'[28]COMPOSIÇÃO CUSTO'!#REF!</definedName>
    <definedName name="item8.5" localSheetId="12">'[28]COMPOSIÇÃO CUSTO'!#REF!</definedName>
    <definedName name="item8.5" localSheetId="5">'[28]COMPOSIÇÃO CUSTO'!#REF!</definedName>
    <definedName name="item8.5" localSheetId="18">'[28]COMPOSIÇÃO CUSTO'!#REF!</definedName>
    <definedName name="item8.5" localSheetId="11">'[28]COMPOSIÇÃO CUSTO'!#REF!</definedName>
    <definedName name="item8.5">'[28]COMPOSIÇÃO CUSTO'!#REF!</definedName>
    <definedName name="item8.6" localSheetId="12">'[28]COMPOSIÇÃO CUSTO'!#REF!</definedName>
    <definedName name="item8.6" localSheetId="5">'[28]COMPOSIÇÃO CUSTO'!#REF!</definedName>
    <definedName name="item8.6" localSheetId="18">'[28]COMPOSIÇÃO CUSTO'!#REF!</definedName>
    <definedName name="item8.6" localSheetId="11">'[28]COMPOSIÇÃO CUSTO'!#REF!</definedName>
    <definedName name="item8.6">'[28]COMPOSIÇÃO CUSTO'!#REF!</definedName>
    <definedName name="item8_1">[29]Composição!$E$1323</definedName>
    <definedName name="item8_2">[29]Composição!$E$1339</definedName>
    <definedName name="item8_3">[29]Composição!$E$1352</definedName>
    <definedName name="item8_4">[29]Composição!$E$1365</definedName>
    <definedName name="item8_5">[29]Composição!$E$1378</definedName>
    <definedName name="item8_6">[29]Composição!$E$1391</definedName>
    <definedName name="item9.1" localSheetId="12">'[28]COMPOSIÇÃO CUSTO'!#REF!</definedName>
    <definedName name="item9.1" localSheetId="5">'[28]COMPOSIÇÃO CUSTO'!#REF!</definedName>
    <definedName name="item9.1" localSheetId="18">'[28]COMPOSIÇÃO CUSTO'!#REF!</definedName>
    <definedName name="item9.1" localSheetId="11">'[28]COMPOSIÇÃO CUSTO'!#REF!</definedName>
    <definedName name="item9.1">'[28]COMPOSIÇÃO CUSTO'!#REF!</definedName>
    <definedName name="item9.2" localSheetId="12">'[28]COMPOSIÇÃO CUSTO'!#REF!</definedName>
    <definedName name="item9.2" localSheetId="5">'[28]COMPOSIÇÃO CUSTO'!#REF!</definedName>
    <definedName name="item9.2" localSheetId="18">'[28]COMPOSIÇÃO CUSTO'!#REF!</definedName>
    <definedName name="item9.2" localSheetId="11">'[28]COMPOSIÇÃO CUSTO'!#REF!</definedName>
    <definedName name="item9.2">'[28]COMPOSIÇÃO CUSTO'!#REF!</definedName>
    <definedName name="item9.3" localSheetId="12">'[28]COMPOSIÇÃO CUSTO'!#REF!</definedName>
    <definedName name="item9.3" localSheetId="5">'[28]COMPOSIÇÃO CUSTO'!#REF!</definedName>
    <definedName name="item9.3" localSheetId="18">'[28]COMPOSIÇÃO CUSTO'!#REF!</definedName>
    <definedName name="item9.3" localSheetId="11">'[28]COMPOSIÇÃO CUSTO'!#REF!</definedName>
    <definedName name="item9.3">'[28]COMPOSIÇÃO CUSTO'!#REF!</definedName>
    <definedName name="item9.4" localSheetId="12">'[28]COMPOSIÇÃO CUSTO'!#REF!</definedName>
    <definedName name="item9.4" localSheetId="5">'[28]COMPOSIÇÃO CUSTO'!#REF!</definedName>
    <definedName name="item9.4" localSheetId="18">'[28]COMPOSIÇÃO CUSTO'!#REF!</definedName>
    <definedName name="item9.4" localSheetId="11">'[28]COMPOSIÇÃO CUSTO'!#REF!</definedName>
    <definedName name="item9.4">'[28]COMPOSIÇÃO CUSTO'!#REF!</definedName>
    <definedName name="item9.5" localSheetId="12">'[28]COMPOSIÇÃO CUSTO'!#REF!</definedName>
    <definedName name="item9.5" localSheetId="5">'[28]COMPOSIÇÃO CUSTO'!#REF!</definedName>
    <definedName name="item9.5" localSheetId="18">'[28]COMPOSIÇÃO CUSTO'!#REF!</definedName>
    <definedName name="item9.5" localSheetId="11">'[28]COMPOSIÇÃO CUSTO'!#REF!</definedName>
    <definedName name="item9.5">'[28]COMPOSIÇÃO CUSTO'!#REF!</definedName>
    <definedName name="item9.6" localSheetId="12">'[28]COMPOSIÇÃO CUSTO'!#REF!</definedName>
    <definedName name="item9.6" localSheetId="5">'[28]COMPOSIÇÃO CUSTO'!#REF!</definedName>
    <definedName name="item9.6" localSheetId="18">'[28]COMPOSIÇÃO CUSTO'!#REF!</definedName>
    <definedName name="item9.6" localSheetId="11">'[28]COMPOSIÇÃO CUSTO'!#REF!</definedName>
    <definedName name="item9.6">'[28]COMPOSIÇÃO CUSTO'!#REF!</definedName>
    <definedName name="item9.7" localSheetId="12">'[28]COMPOSIÇÃO CUSTO'!#REF!</definedName>
    <definedName name="item9.7" localSheetId="5">'[28]COMPOSIÇÃO CUSTO'!#REF!</definedName>
    <definedName name="item9.7" localSheetId="18">'[28]COMPOSIÇÃO CUSTO'!#REF!</definedName>
    <definedName name="item9.7" localSheetId="11">'[28]COMPOSIÇÃO CUSTO'!#REF!</definedName>
    <definedName name="item9.7">'[28]COMPOSIÇÃO CUSTO'!#REF!</definedName>
    <definedName name="item9.8" localSheetId="12">'[28]COMPOSIÇÃO CUSTO'!#REF!</definedName>
    <definedName name="item9.8" localSheetId="5">'[28]COMPOSIÇÃO CUSTO'!#REF!</definedName>
    <definedName name="item9.8" localSheetId="18">'[28]COMPOSIÇÃO CUSTO'!#REF!</definedName>
    <definedName name="item9.8" localSheetId="11">'[28]COMPOSIÇÃO CUSTO'!#REF!</definedName>
    <definedName name="item9.8">'[28]COMPOSIÇÃO CUSTO'!#REF!</definedName>
    <definedName name="item9.9" localSheetId="12">'[28]COMPOSIÇÃO CUSTO'!#REF!</definedName>
    <definedName name="item9.9" localSheetId="5">'[28]COMPOSIÇÃO CUSTO'!#REF!</definedName>
    <definedName name="item9.9" localSheetId="18">'[28]COMPOSIÇÃO CUSTO'!#REF!</definedName>
    <definedName name="item9.9" localSheetId="11">'[28]COMPOSIÇÃO CUSTO'!#REF!</definedName>
    <definedName name="item9.9">'[28]COMPOSIÇÃO CUSTO'!#REF!</definedName>
    <definedName name="item9_1">[29]Composição!$E$1430</definedName>
    <definedName name="item9_2">[29]Composição!$E$1443</definedName>
    <definedName name="item9_3">[29]Composição!$E$1455</definedName>
    <definedName name="item9_4">[29]Composição!$E$1467</definedName>
    <definedName name="item9_5">[29]Composição!$E$1480</definedName>
    <definedName name="item9_6">[29]Composição!$E$1508</definedName>
    <definedName name="item9_7">[29]Composição!$E$1523</definedName>
    <definedName name="item9_8">[29]Composição!$E$1537</definedName>
    <definedName name="item9_9">[29]Composição!$E$1550</definedName>
    <definedName name="itm10.2" localSheetId="12">'[28]COMPOSIÇÃO CUSTO'!#REF!</definedName>
    <definedName name="itm10.2" localSheetId="5">'[28]COMPOSIÇÃO CUSTO'!#REF!</definedName>
    <definedName name="itm10.2" localSheetId="18">'[28]COMPOSIÇÃO CUSTO'!#REF!</definedName>
    <definedName name="itm10.2" localSheetId="11">'[28]COMPOSIÇÃO CUSTO'!#REF!</definedName>
    <definedName name="itm10.2">'[28]COMPOSIÇÃO CUSTO'!#REF!</definedName>
    <definedName name="Jd" localSheetId="12">#REF!</definedName>
    <definedName name="Jd" localSheetId="5">#REF!</definedName>
    <definedName name="Jd" localSheetId="18">#REF!</definedName>
    <definedName name="Jd" localSheetId="11">#REF!</definedName>
    <definedName name="Jd">#REF!</definedName>
    <definedName name="JESUS" localSheetId="12">'[11]Refor Out_ 2001 _ BDI_20_ Ajust'!#REF!</definedName>
    <definedName name="JESUS" localSheetId="5">'[11]Refor Out_ 2001 _ BDI_20_ Ajust'!#REF!</definedName>
    <definedName name="JESUS">'[11]Refor Out_ 2001 _ BDI_20_ Ajust'!#REF!</definedName>
    <definedName name="JHJHJ" hidden="1">{#N/A,#N/A,FALSE,"MO (2)"}</definedName>
    <definedName name="JJ" localSheetId="12">#REF!</definedName>
    <definedName name="JJ" localSheetId="3">[8]CUBACAO!#REF!</definedName>
    <definedName name="JJ" localSheetId="5">#REF!</definedName>
    <definedName name="JJ" localSheetId="18">#REF!</definedName>
    <definedName name="JJ" localSheetId="11">[8]CUBACAO!#REF!</definedName>
    <definedName name="JJ">#REF!</definedName>
    <definedName name="JJJ" localSheetId="12">#REF!</definedName>
    <definedName name="JJJ" localSheetId="3">[8]CUBACAO!#REF!</definedName>
    <definedName name="JJJ" localSheetId="5">#REF!</definedName>
    <definedName name="JJJ" localSheetId="18">#REF!</definedName>
    <definedName name="JJJ" localSheetId="11">[8]CUBACAO!#REF!</definedName>
    <definedName name="JJJ">#REF!</definedName>
    <definedName name="jklfhsiure564y68909" localSheetId="12">#REF!</definedName>
    <definedName name="jklfhsiure564y68909" localSheetId="5">#REF!</definedName>
    <definedName name="jklfhsiure564y68909">#REF!</definedName>
    <definedName name="Jm" localSheetId="12">#REF!</definedName>
    <definedName name="Jm" localSheetId="5">#REF!</definedName>
    <definedName name="Jm" localSheetId="18">#REF!</definedName>
    <definedName name="Jm" localSheetId="11">#REF!</definedName>
    <definedName name="Jm">#REF!</definedName>
    <definedName name="JUG" localSheetId="12">[1]Reforma!#REF!</definedName>
    <definedName name="JUG" localSheetId="5">[1]Reforma!#REF!</definedName>
    <definedName name="JUG">[1]Reforma!#REF!</definedName>
    <definedName name="K1_" localSheetId="12">#REF!</definedName>
    <definedName name="K1_" localSheetId="5">#REF!</definedName>
    <definedName name="K1_">#REF!</definedName>
    <definedName name="K2_" localSheetId="12">#REF!</definedName>
    <definedName name="K2_" localSheetId="5">#REF!</definedName>
    <definedName name="K2_">#REF!</definedName>
    <definedName name="K3_" localSheetId="12">#REF!</definedName>
    <definedName name="K3_" localSheetId="5">#REF!</definedName>
    <definedName name="K3_">#REF!</definedName>
    <definedName name="key" localSheetId="12" hidden="1">#REF!</definedName>
    <definedName name="key" localSheetId="5" hidden="1">#REF!</definedName>
    <definedName name="key" hidden="1">#REF!</definedName>
    <definedName name="KKK" localSheetId="12">#REF!</definedName>
    <definedName name="KKK" localSheetId="3">[8]CUBACAO!#REF!</definedName>
    <definedName name="KKK" localSheetId="5">#REF!</definedName>
    <definedName name="KKK" localSheetId="18">#REF!</definedName>
    <definedName name="KKK" localSheetId="11">[8]CUBACAO!#REF!</definedName>
    <definedName name="KKK">#REF!</definedName>
    <definedName name="KLAGHOLGA" localSheetId="12">#REF!</definedName>
    <definedName name="KLAGHOLGA" localSheetId="5">#REF!</definedName>
    <definedName name="KLAGHOLGA">#REF!</definedName>
    <definedName name="koae" localSheetId="12">#REF!</definedName>
    <definedName name="koae" localSheetId="5">#REF!</definedName>
    <definedName name="koae">#REF!</definedName>
    <definedName name="kpavi" localSheetId="12">#REF!</definedName>
    <definedName name="kpavi" localSheetId="5">#REF!</definedName>
    <definedName name="kpavi">#REF!</definedName>
    <definedName name="kterra" localSheetId="12">#REF!</definedName>
    <definedName name="kterra" localSheetId="5">#REF!</definedName>
    <definedName name="kterra">#REF!</definedName>
    <definedName name="LAPIS" localSheetId="12">#REF!</definedName>
    <definedName name="LAPIS" localSheetId="5">#REF!</definedName>
    <definedName name="LAPIS">#REF!</definedName>
    <definedName name="LARGURAS" localSheetId="12">#REF!</definedName>
    <definedName name="LARGURAS" localSheetId="5">#REF!</definedName>
    <definedName name="LARGURAS">#REF!</definedName>
    <definedName name="LASTRO_CONCRETO" localSheetId="12">#REF!</definedName>
    <definedName name="LASTRO_CONCRETO" localSheetId="5">#REF!</definedName>
    <definedName name="LASTRO_CONCRETO">#REF!</definedName>
    <definedName name="LASTRO_EMISS3_S" localSheetId="12">#REF!</definedName>
    <definedName name="LASTRO_EMISS3_S" localSheetId="5">#REF!</definedName>
    <definedName name="LASTRO_EMISS3_S">#REF!</definedName>
    <definedName name="LDI" localSheetId="12">#REF!</definedName>
    <definedName name="LDI" localSheetId="5">#REF!</definedName>
    <definedName name="LDI">#REF!</definedName>
    <definedName name="Lei" localSheetId="12" hidden="1">#REF!</definedName>
    <definedName name="Lei" localSheetId="5" hidden="1">#REF!</definedName>
    <definedName name="Lei" hidden="1">#REF!</definedName>
    <definedName name="Leis" localSheetId="12">#REF!</definedName>
    <definedName name="Leis">#REF!</definedName>
    <definedName name="LI" localSheetId="12">#REF!</definedName>
    <definedName name="LI" localSheetId="5">#REF!</definedName>
    <definedName name="LI">#REF!</definedName>
    <definedName name="LIG_PRED_SERV" localSheetId="12">#REF!</definedName>
    <definedName name="LIG_PRED_SERV" localSheetId="5">#REF!</definedName>
    <definedName name="LIG_PRED_SERV">#REF!</definedName>
    <definedName name="LIG_PREDIAIS_MAT" localSheetId="12">#REF!</definedName>
    <definedName name="LIG_PREDIAIS_MAT" localSheetId="5">#REF!</definedName>
    <definedName name="LIG_PREDIAIS_MAT">#REF!</definedName>
    <definedName name="LIGAÇÃO_PREDIAL_MATERIAL">'[15]ligação predial'!$H$19</definedName>
    <definedName name="LIGAÇÃO_PREDIAL_SERVIÇOS">'[15]ligação predial'!$H$9</definedName>
    <definedName name="LIGAÇÕES" localSheetId="12">#REF!</definedName>
    <definedName name="LIGAÇÕES" localSheetId="5">#REF!</definedName>
    <definedName name="LIGAÇÕES">#REF!</definedName>
    <definedName name="LILASDRENA" localSheetId="12">#REF!</definedName>
    <definedName name="LILASDRENA" localSheetId="5">#REF!</definedName>
    <definedName name="LILASDRENA">#REF!</definedName>
    <definedName name="LL" localSheetId="12">#REF!</definedName>
    <definedName name="LL" localSheetId="3">[8]CUBACAO!#REF!</definedName>
    <definedName name="LL" localSheetId="5">#REF!</definedName>
    <definedName name="LL" localSheetId="18">#REF!</definedName>
    <definedName name="LL" localSheetId="11">[8]CUBACAO!#REF!</definedName>
    <definedName name="LL">#REF!</definedName>
    <definedName name="LLL" localSheetId="12">#REF!</definedName>
    <definedName name="LLL" localSheetId="3">[8]CUBACAO!#REF!</definedName>
    <definedName name="LLL" localSheetId="5">#REF!</definedName>
    <definedName name="LLL" localSheetId="18">#REF!</definedName>
    <definedName name="LLL" localSheetId="11">[8]CUBACAO!#REF!</definedName>
    <definedName name="LLL">#REF!</definedName>
    <definedName name="LOC_EMISS3" localSheetId="12">#REF!</definedName>
    <definedName name="LOC_EMISS3" localSheetId="5">#REF!</definedName>
    <definedName name="LOC_EMISS3">#REF!</definedName>
    <definedName name="LOCAÇÃO" localSheetId="12">#REF!</definedName>
    <definedName name="LOCAÇÃO" localSheetId="5">#REF!</definedName>
    <definedName name="LOCAÇÃO">#REF!</definedName>
    <definedName name="LOCAÇÃO_EMISS" localSheetId="12">#REF!</definedName>
    <definedName name="LOCAÇÃO_EMISS" localSheetId="5">#REF!</definedName>
    <definedName name="LOCAÇÃO_EMISS">#REF!</definedName>
    <definedName name="LOCAÇÃO_EMISS2" localSheetId="12">#REF!</definedName>
    <definedName name="LOCAÇÃO_EMISS2" localSheetId="5">#REF!</definedName>
    <definedName name="LOCAÇÃO_EMISS2">#REF!</definedName>
    <definedName name="Local" localSheetId="12">#REF!</definedName>
    <definedName name="Local">#REF!</definedName>
    <definedName name="LOTES" localSheetId="12">#REF!</definedName>
    <definedName name="LOTES" localSheetId="5">#REF!</definedName>
    <definedName name="LOTES">#REF!</definedName>
    <definedName name="Louças_acessórios" localSheetId="12">#REF!</definedName>
    <definedName name="Louças_acessórios" localSheetId="5">#REF!</definedName>
    <definedName name="Louças_acessórios">#REF!</definedName>
    <definedName name="LS" localSheetId="12">#REF!</definedName>
    <definedName name="LS" localSheetId="5">#REF!</definedName>
    <definedName name="LS">#REF!</definedName>
    <definedName name="Lucro" localSheetId="12">#REF!</definedName>
    <definedName name="Lucro" localSheetId="5">#REF!</definedName>
    <definedName name="Lucro" localSheetId="18">#REF!</definedName>
    <definedName name="Lucro" localSheetId="11">#REF!</definedName>
    <definedName name="Lucro">#REF!</definedName>
    <definedName name="m" localSheetId="12">#REF!</definedName>
    <definedName name="m" localSheetId="5">#REF!</definedName>
    <definedName name="m" localSheetId="18">#REF!</definedName>
    <definedName name="m" localSheetId="11">#REF!</definedName>
    <definedName name="m">#REF!</definedName>
    <definedName name="MACIO" localSheetId="12">#REF!</definedName>
    <definedName name="MACIO" localSheetId="5">#REF!</definedName>
    <definedName name="MACIO">#REF!</definedName>
    <definedName name="maconha" localSheetId="12">#REF!</definedName>
    <definedName name="maconha" localSheetId="5">#REF!</definedName>
    <definedName name="maconha">#REF!</definedName>
    <definedName name="MACONHA2" localSheetId="12">#REF!</definedName>
    <definedName name="MACONHA2" localSheetId="5">#REF!</definedName>
    <definedName name="MACONHA2">#REF!</definedName>
    <definedName name="MACROS" localSheetId="12">#REF!</definedName>
    <definedName name="MACROS" localSheetId="5">#REF!</definedName>
    <definedName name="MACROS">#REF!</definedName>
    <definedName name="MAR" localSheetId="12">[1]Reforma!#REF!</definedName>
    <definedName name="MAR" localSheetId="5">[1]Reforma!#REF!</definedName>
    <definedName name="MAR">[1]Reforma!#REF!</definedName>
    <definedName name="Marcio" localSheetId="12">#REF!</definedName>
    <definedName name="Marcio" localSheetId="5">#REF!</definedName>
    <definedName name="Marcio">#REF!</definedName>
    <definedName name="mario" localSheetId="12">#REF!</definedName>
    <definedName name="mario" localSheetId="5">#REF!</definedName>
    <definedName name="mario">#REF!</definedName>
    <definedName name="MAT" localSheetId="12">#REF!</definedName>
    <definedName name="MAT" localSheetId="5">#REF!</definedName>
    <definedName name="MAT">#REF!</definedName>
    <definedName name="materiais" localSheetId="12">[1]Reforma!#REF!</definedName>
    <definedName name="materiais" localSheetId="5">[1]Reforma!#REF!</definedName>
    <definedName name="materiais">[1]Reforma!#REF!</definedName>
    <definedName name="MATRIZlimpa" localSheetId="12">#REF!</definedName>
    <definedName name="MATRIZlimpa" localSheetId="5">#REF!</definedName>
    <definedName name="MATRIZlimpa">#REF!</definedName>
    <definedName name="MCSDLOEP" localSheetId="12">#REF!</definedName>
    <definedName name="MCSDLOEP" localSheetId="5">#REF!</definedName>
    <definedName name="MCSDLOEP">#REF!</definedName>
    <definedName name="Medição" localSheetId="12">#REF!</definedName>
    <definedName name="Medição" localSheetId="5">#REF!</definedName>
    <definedName name="Medição">#REF!</definedName>
    <definedName name="MEIO_FIO" localSheetId="12">#REF!</definedName>
    <definedName name="MEIO_FIO" localSheetId="5">#REF!</definedName>
    <definedName name="MEIO_FIO">#REF!</definedName>
    <definedName name="MEMORIA" localSheetId="12">#REF!</definedName>
    <definedName name="MEMORIA">#REF!</definedName>
    <definedName name="MEMÓRIACAMPO2">[0]!MEMÓRIACAMPO2</definedName>
    <definedName name="MESALOA" localSheetId="12">#REF!</definedName>
    <definedName name="MESALOA" localSheetId="5">#REF!</definedName>
    <definedName name="MESALOA">#REF!</definedName>
    <definedName name="Meu" localSheetId="12">#REF!</definedName>
    <definedName name="Meu" localSheetId="5">#REF!</definedName>
    <definedName name="Meu">#REF!</definedName>
    <definedName name="MICHAEL" localSheetId="12">#REF!</definedName>
    <definedName name="MICHAEL" localSheetId="5">#REF!</definedName>
    <definedName name="MICHAEL">#REF!</definedName>
    <definedName name="min." localSheetId="12">#REF!</definedName>
    <definedName name="min." localSheetId="5">#REF!</definedName>
    <definedName name="min.">#REF!</definedName>
    <definedName name="MKJI" localSheetId="12">[1]Reforma!#REF!</definedName>
    <definedName name="MKJI" localSheetId="5">[1]Reforma!#REF!</definedName>
    <definedName name="MKJI">[1]Reforma!#REF!</definedName>
    <definedName name="MM" localSheetId="12">#REF!</definedName>
    <definedName name="MM" localSheetId="3">[8]CUBACAO!#REF!</definedName>
    <definedName name="MM" localSheetId="5">#REF!</definedName>
    <definedName name="MM" localSheetId="18">#REF!</definedName>
    <definedName name="MM" localSheetId="11">[8]CUBACAO!#REF!</definedName>
    <definedName name="MM">#REF!</definedName>
    <definedName name="MMM" localSheetId="12">#REF!</definedName>
    <definedName name="MMM" localSheetId="3">[8]CUBACAO!#REF!</definedName>
    <definedName name="MMM" localSheetId="5">#REF!</definedName>
    <definedName name="MMM" localSheetId="18">#REF!</definedName>
    <definedName name="MMM" localSheetId="11">[8]CUBACAO!#REF!</definedName>
    <definedName name="MMM">#REF!</definedName>
    <definedName name="MMMMMM" localSheetId="12">[1]Reforma!#REF!</definedName>
    <definedName name="MMMMMM" localSheetId="5">[1]Reforma!#REF!</definedName>
    <definedName name="MMMMMM">[1]Reforma!#REF!</definedName>
    <definedName name="MNAUIRIE" localSheetId="12">#REF!</definedName>
    <definedName name="MNAUIRIE" localSheetId="5">#REF!</definedName>
    <definedName name="MNAUIRIE">#REF!</definedName>
    <definedName name="MNDLEL" localSheetId="12">#REF!</definedName>
    <definedName name="MNDLEL" localSheetId="5">#REF!</definedName>
    <definedName name="MNDLEL">#REF!</definedName>
    <definedName name="MNK" localSheetId="12">[1]Reforma!#REF!</definedName>
    <definedName name="MNK" localSheetId="5">[1]Reforma!#REF!</definedName>
    <definedName name="MNK">[1]Reforma!#REF!</definedName>
    <definedName name="MO" localSheetId="12">#REF!</definedName>
    <definedName name="MO" localSheetId="5">#REF!</definedName>
    <definedName name="MO">#REF!</definedName>
    <definedName name="mo_base">[6]Base!$U$39</definedName>
    <definedName name="mo_sub_base">'[6]Sub-base'!$U$36</definedName>
    <definedName name="módulo1.Extenso">[0]!módulo1.Extenso</definedName>
    <definedName name="MOE" localSheetId="12">#REF!</definedName>
    <definedName name="MOE" localSheetId="5">#REF!</definedName>
    <definedName name="MOE">#REF!</definedName>
    <definedName name="MOH" localSheetId="12">#REF!</definedName>
    <definedName name="MOH" localSheetId="5">#REF!</definedName>
    <definedName name="MOH">#REF!</definedName>
    <definedName name="mono" hidden="1">{"'Plan1'!$A$8:$F$68","'Plan1'!$A$8:$F$68"}</definedName>
    <definedName name="MOV_TERR_EMISS3_S" localSheetId="12">#REF!</definedName>
    <definedName name="MOV_TERR_EMISS3_S" localSheetId="5">#REF!</definedName>
    <definedName name="MOV_TERR_EMISS3_S">#REF!</definedName>
    <definedName name="MOV_TERRA" localSheetId="12">#REF!</definedName>
    <definedName name="MOV_TERRA" localSheetId="5">#REF!</definedName>
    <definedName name="MOV_TERRA">#REF!</definedName>
    <definedName name="MOV_TERRA_EMISS" localSheetId="12">#REF!</definedName>
    <definedName name="MOV_TERRA_EMISS" localSheetId="5">#REF!</definedName>
    <definedName name="MOV_TERRA_EMISS">#REF!</definedName>
    <definedName name="MOV_TERRA_EMISS2" localSheetId="12">#REF!</definedName>
    <definedName name="MOV_TERRA_EMISS2" localSheetId="5">#REF!</definedName>
    <definedName name="MOV_TERRA_EMISS2">#REF!</definedName>
    <definedName name="MXNV" localSheetId="12">#REF!</definedName>
    <definedName name="MXNV" localSheetId="5">#REF!</definedName>
    <definedName name="MXNV">#REF!</definedName>
    <definedName name="n" localSheetId="12">#REF!</definedName>
    <definedName name="n" localSheetId="5">#REF!</definedName>
    <definedName name="n" localSheetId="18">#REF!</definedName>
    <definedName name="n" localSheetId="11">#REF!</definedName>
    <definedName name="n">#REF!</definedName>
    <definedName name="nADA" localSheetId="12">#REF!</definedName>
    <definedName name="nADA" localSheetId="5">#REF!</definedName>
    <definedName name="nADA">#REF!</definedName>
    <definedName name="NC">'[31]Orçamento Proposta 1'!$AO$1</definedName>
    <definedName name="ND">'[32]ENTRADA DE DADOS'!$D$5</definedName>
    <definedName name="neuza" localSheetId="12">[33]COMPOSIÇÃO!#REF!</definedName>
    <definedName name="neuza" localSheetId="5">[33]COMPOSIÇÃO!#REF!</definedName>
    <definedName name="neuza">[33]COMPOSIÇÃO!#REF!</definedName>
    <definedName name="NI">'[32]ENTRADA DE DADOS'!$E$5</definedName>
    <definedName name="NMMMN" localSheetId="12">[1]Reforma!#REF!</definedName>
    <definedName name="NMMMN" localSheetId="5">[1]Reforma!#REF!</definedName>
    <definedName name="NMMMN">[1]Reforma!#REF!</definedName>
    <definedName name="NN" localSheetId="12">#REF!</definedName>
    <definedName name="NN" localSheetId="3">[8]CUBACAO!#REF!</definedName>
    <definedName name="NN" localSheetId="5">#REF!</definedName>
    <definedName name="NN" localSheetId="18">#REF!</definedName>
    <definedName name="NN" localSheetId="11">[8]CUBACAO!#REF!</definedName>
    <definedName name="NN">#REF!</definedName>
    <definedName name="NNN" localSheetId="12">#REF!</definedName>
    <definedName name="NNN" localSheetId="3">[8]CUBACAO!#REF!</definedName>
    <definedName name="NNN" localSheetId="5">#REF!</definedName>
    <definedName name="NNN" localSheetId="18">#REF!</definedName>
    <definedName name="NNN" localSheetId="11">[8]CUBACAO!#REF!</definedName>
    <definedName name="NNN">#REF!</definedName>
    <definedName name="NNNNNNNNNNNNNNNNNNNNNN" localSheetId="12">#REF!</definedName>
    <definedName name="NNNNNNNNNNNNNNNNNNNNNN" localSheetId="5">#REF!</definedName>
    <definedName name="NNNNNNNNNNNNNNNNNNNNNN">#REF!</definedName>
    <definedName name="nome" hidden="1">{#N/A,#N/A,FALSE,"MO (2)"}</definedName>
    <definedName name="NOME1" localSheetId="12">#REF!</definedName>
    <definedName name="NOME1">#REF!</definedName>
    <definedName name="NOME1_1" localSheetId="12">#REF!</definedName>
    <definedName name="NOME1_1">#REF!</definedName>
    <definedName name="NOME1_11" localSheetId="12">#REF!</definedName>
    <definedName name="NOME1_11">#REF!</definedName>
    <definedName name="NOME1_2" localSheetId="12">#REF!</definedName>
    <definedName name="NOME1_2">#REF!</definedName>
    <definedName name="NOME1_6" localSheetId="12">#REF!</definedName>
    <definedName name="NOME1_6">#REF!</definedName>
    <definedName name="nome2" localSheetId="12">#REF!</definedName>
    <definedName name="nome2">#REF!</definedName>
    <definedName name="nome3" localSheetId="12">#REF!</definedName>
    <definedName name="nome3">#REF!</definedName>
    <definedName name="NPNE" localSheetId="12">#REF!</definedName>
    <definedName name="NPNE" localSheetId="5">#REF!</definedName>
    <definedName name="NPNE">#REF!</definedName>
    <definedName name="ntde" hidden="1">{#N/A,#N/A,FALSE,"MO (2)"}</definedName>
    <definedName name="NTEI" localSheetId="12">'[9]PRO-08'!#REF!</definedName>
    <definedName name="NTEI" localSheetId="5">'[9]PRO-08'!#REF!</definedName>
    <definedName name="NTEI">'[9]PRO-08'!#REF!</definedName>
    <definedName name="num_linhas" localSheetId="12">#REF!</definedName>
    <definedName name="num_linhas" localSheetId="5">#REF!</definedName>
    <definedName name="num_linhas">#REF!</definedName>
    <definedName name="o" localSheetId="12">#REF!</definedName>
    <definedName name="o">#REF!</definedName>
    <definedName name="oac" localSheetId="12">#REF!</definedName>
    <definedName name="oac" localSheetId="5">#REF!</definedName>
    <definedName name="oac">#REF!</definedName>
    <definedName name="oae" localSheetId="12">#REF!</definedName>
    <definedName name="oae" localSheetId="5">#REF!</definedName>
    <definedName name="oae">#REF!</definedName>
    <definedName name="OBRA" localSheetId="12">#REF!</definedName>
    <definedName name="OBRA">#REF!</definedName>
    <definedName name="ocom" localSheetId="12">#REF!</definedName>
    <definedName name="ocom" localSheetId="5">#REF!</definedName>
    <definedName name="ocom">#REF!</definedName>
    <definedName name="OI" localSheetId="12">#REF!</definedName>
    <definedName name="OI" localSheetId="5">#REF!</definedName>
    <definedName name="OI">#REF!</definedName>
    <definedName name="OO" localSheetId="12">#REF!</definedName>
    <definedName name="OO" localSheetId="3">[8]CUBACAO!#REF!</definedName>
    <definedName name="OO" localSheetId="5">#REF!</definedName>
    <definedName name="OO" localSheetId="18">#REF!</definedName>
    <definedName name="OO" localSheetId="11">[8]CUBACAO!#REF!</definedName>
    <definedName name="OO">#REF!</definedName>
    <definedName name="OOO" localSheetId="12">#REF!</definedName>
    <definedName name="OOO" localSheetId="3">[8]CUBACAO!#REF!</definedName>
    <definedName name="OOO" localSheetId="5">#REF!</definedName>
    <definedName name="OOO" localSheetId="18">#REF!</definedName>
    <definedName name="OOO" localSheetId="11">[8]CUBACAO!#REF!</definedName>
    <definedName name="OOO">#REF!</definedName>
    <definedName name="OPA" localSheetId="12">'[9]PRO-08'!#REF!</definedName>
    <definedName name="OPA" localSheetId="5">'[9]PRO-08'!#REF!</definedName>
    <definedName name="OPA">'[9]PRO-08'!#REF!</definedName>
    <definedName name="OPERACAO" localSheetId="12">#REF!</definedName>
    <definedName name="OPERACAO" localSheetId="5">#REF!</definedName>
    <definedName name="OPERACAO">#REF!</definedName>
    <definedName name="Orçamento" localSheetId="12">#REF!</definedName>
    <definedName name="Orçamento">#REF!</definedName>
    <definedName name="Orçamento_Básico" localSheetId="12">#REF!</definedName>
    <definedName name="Orçamento_Básico">#REF!</definedName>
    <definedName name="OrçamentoTotal" localSheetId="12">#REF!</definedName>
    <definedName name="OrçamentoTotal" localSheetId="5">#REF!</definedName>
    <definedName name="OrçamentoTotal">#REF!</definedName>
    <definedName name="ORLANDO" localSheetId="12">#REF!</definedName>
    <definedName name="ORLANDO" localSheetId="5">#REF!</definedName>
    <definedName name="ORLANDO">#REF!</definedName>
    <definedName name="orrlando" localSheetId="12">#REF!</definedName>
    <definedName name="orrlando" localSheetId="5">#REF!</definedName>
    <definedName name="orrlando">#REF!</definedName>
    <definedName name="p" localSheetId="12">#REF!</definedName>
    <definedName name="p">#REF!</definedName>
    <definedName name="Parcial" localSheetId="12">#REF!</definedName>
    <definedName name="Parcial">#REF!</definedName>
    <definedName name="PassaExtenso" localSheetId="12">[34]!PassaExtenso</definedName>
    <definedName name="PassaExtenso" localSheetId="5">[34]!PassaExtenso</definedName>
    <definedName name="PassaExtenso">[34]!PassaExtenso</definedName>
    <definedName name="PAV_EMISS3_S" localSheetId="12">#REF!</definedName>
    <definedName name="PAV_EMISS3_S" localSheetId="5">#REF!</definedName>
    <definedName name="PAV_EMISS3_S">#REF!</definedName>
    <definedName name="pavi" localSheetId="12">#REF!</definedName>
    <definedName name="pavi" localSheetId="5">#REF!</definedName>
    <definedName name="pavi">#REF!</definedName>
    <definedName name="PAVIM_EMISS" localSheetId="12">#REF!</definedName>
    <definedName name="PAVIM_EMISS" localSheetId="5">#REF!</definedName>
    <definedName name="PAVIM_EMISS">#REF!</definedName>
    <definedName name="PAVIM_EMISS2" localSheetId="12">#REF!</definedName>
    <definedName name="PAVIM_EMISS2" localSheetId="5">#REF!</definedName>
    <definedName name="PAVIM_EMISS2">#REF!</definedName>
    <definedName name="PAVIMENTAÇÃO" localSheetId="12">#REF!</definedName>
    <definedName name="PAVIMENTAÇÃO" localSheetId="5">#REF!</definedName>
    <definedName name="PAVIMENTAÇÃO">#REF!</definedName>
    <definedName name="Pavimento" localSheetId="12">#REF!</definedName>
    <definedName name="Pavimento" localSheetId="5">#REF!</definedName>
    <definedName name="Pavimento">#REF!</definedName>
    <definedName name="PERCAPITA" localSheetId="12">#REF!</definedName>
    <definedName name="PERCAPITA" localSheetId="5">#REF!</definedName>
    <definedName name="PERCAPITA">#REF!</definedName>
    <definedName name="PERIMETRO" localSheetId="12">#REF!</definedName>
    <definedName name="PERIMETRO">#REF!</definedName>
    <definedName name="pesquisa" localSheetId="12">#REF!</definedName>
    <definedName name="pesquisa" localSheetId="5">#REF!</definedName>
    <definedName name="pesquisa">#REF!</definedName>
    <definedName name="Pia_cozinha" localSheetId="12">#REF!</definedName>
    <definedName name="Pia_cozinha" localSheetId="5">#REF!</definedName>
    <definedName name="Pia_cozinha">#REF!</definedName>
    <definedName name="Pilar" localSheetId="12">#REF!</definedName>
    <definedName name="Pilar" localSheetId="5">#REF!</definedName>
    <definedName name="Pilar">#REF!</definedName>
    <definedName name="PILHA" localSheetId="12">#REF!</definedName>
    <definedName name="PILHA" localSheetId="5">#REF!</definedName>
    <definedName name="PILHA">#REF!</definedName>
    <definedName name="Pintura_cal" localSheetId="12">#REF!</definedName>
    <definedName name="Pintura_cal" localSheetId="5">#REF!</definedName>
    <definedName name="Pintura_cal">#REF!</definedName>
    <definedName name="Pintura_óleo" localSheetId="12">#REF!</definedName>
    <definedName name="Pintura_óleo" localSheetId="5">#REF!</definedName>
    <definedName name="Pintura_óleo">#REF!</definedName>
    <definedName name="Piso_cimentado" localSheetId="12">#REF!</definedName>
    <definedName name="Piso_cimentado" localSheetId="5">#REF!</definedName>
    <definedName name="Piso_cimentado">#REF!</definedName>
    <definedName name="PL" localSheetId="12">#REF!</definedName>
    <definedName name="PL" localSheetId="5">#REF!</definedName>
    <definedName name="PL">#REF!</definedName>
    <definedName name="PL_ABC" localSheetId="12">#REF!</definedName>
    <definedName name="PL_ABC" localSheetId="5">#REF!</definedName>
    <definedName name="PL_ABC">#REF!</definedName>
    <definedName name="Placa_de_cimento" localSheetId="12">#REF!</definedName>
    <definedName name="Placa_de_cimento" localSheetId="5">#REF!</definedName>
    <definedName name="Placa_de_cimento">#REF!</definedName>
    <definedName name="PLACA_OBRA" localSheetId="12">#REF!</definedName>
    <definedName name="PLACA_OBRA" localSheetId="5">#REF!</definedName>
    <definedName name="PLACA_OBRA">#REF!</definedName>
    <definedName name="Plan_ajustada" localSheetId="12">[35]Composição!#REF!</definedName>
    <definedName name="Plan_ajustada" localSheetId="5">[35]Composição!#REF!</definedName>
    <definedName name="Plan_ajustada" localSheetId="18">[35]Composição!#REF!</definedName>
    <definedName name="Plan_ajustada" localSheetId="11">[35]Composição!#REF!</definedName>
    <definedName name="Plan_ajustada">[35]Composição!#REF!</definedName>
    <definedName name="plan275" localSheetId="12">#REF!</definedName>
    <definedName name="plan275" localSheetId="5">#REF!</definedName>
    <definedName name="plan275">#REF!</definedName>
    <definedName name="PLANILHA" localSheetId="12">#REF!</definedName>
    <definedName name="PLANILHA" localSheetId="5">#REF!</definedName>
    <definedName name="PLANILHA">#REF!</definedName>
    <definedName name="plano" localSheetId="12">#REF!</definedName>
    <definedName name="plano" localSheetId="5">#REF!</definedName>
    <definedName name="plano">#REF!</definedName>
    <definedName name="PLNA" localSheetId="12">#REF!</definedName>
    <definedName name="PLNA" localSheetId="5">#REF!</definedName>
    <definedName name="PLNA">#REF!</definedName>
    <definedName name="PNE">[36]Orçamento!$AS$2</definedName>
    <definedName name="POBRE" localSheetId="12">#REF!</definedName>
    <definedName name="POBRE" localSheetId="5">#REF!</definedName>
    <definedName name="POBRE">#REF!</definedName>
    <definedName name="Poço" localSheetId="12">#REF!</definedName>
    <definedName name="Poço" localSheetId="5">#REF!</definedName>
    <definedName name="Poço">#REF!</definedName>
    <definedName name="POÇO_VISIT" localSheetId="12">#REF!</definedName>
    <definedName name="POÇO_VISIT" localSheetId="5">#REF!</definedName>
    <definedName name="POÇO_VISIT">#REF!</definedName>
    <definedName name="PORRA" localSheetId="12">#REF!</definedName>
    <definedName name="PORRA" localSheetId="5">#REF!</definedName>
    <definedName name="PORRA">#REF!</definedName>
    <definedName name="PP" localSheetId="12">#REF!</definedName>
    <definedName name="PP" localSheetId="3">[8]CUBACAO!#REF!</definedName>
    <definedName name="PP" localSheetId="5">#REF!</definedName>
    <definedName name="PP" localSheetId="18">#REF!</definedName>
    <definedName name="PP" localSheetId="11">[8]CUBACAO!#REF!</definedName>
    <definedName name="PP">#REF!</definedName>
    <definedName name="ppt_pistas_e_patios" localSheetId="12">#REF!</definedName>
    <definedName name="ppt_pistas_e_patios" localSheetId="5">#REF!</definedName>
    <definedName name="ppt_pistas_e_patios">#REF!</definedName>
    <definedName name="Preço_Unitário" localSheetId="12">#REF!</definedName>
    <definedName name="Preço_Unitário" localSheetId="5">#REF!</definedName>
    <definedName name="Preço_Unitário">#REF!</definedName>
    <definedName name="Print" localSheetId="12">[37]QuQuant!#REF!</definedName>
    <definedName name="Print" localSheetId="5">[37]QuQuant!#REF!</definedName>
    <definedName name="Print">[37]QuQuant!#REF!</definedName>
    <definedName name="PRINT_AREA" localSheetId="12">#REF!</definedName>
    <definedName name="PRINT_AREA">#REF!</definedName>
    <definedName name="PRINT_AREA_MI" localSheetId="12">#REF!</definedName>
    <definedName name="PRINT_AREA_MI">#REF!</definedName>
    <definedName name="PRINT_TITLES" localSheetId="12">#REF!</definedName>
    <definedName name="PRINT_TITLES">#REF!</definedName>
    <definedName name="PRINT_TITLES_MI" localSheetId="12">#REF!</definedName>
    <definedName name="PRINT_TITLES_MI">#REF!</definedName>
    <definedName name="pveg" hidden="1">{#N/A,#N/A,FALSE,"MO (2)"}</definedName>
    <definedName name="Q" localSheetId="12">#REF!</definedName>
    <definedName name="Q">#REF!</definedName>
    <definedName name="QQ" localSheetId="12">#REF!</definedName>
    <definedName name="QQ" localSheetId="3">[8]CUBACAO!#REF!</definedName>
    <definedName name="QQ" localSheetId="5">#REF!</definedName>
    <definedName name="QQ" localSheetId="18">#REF!</definedName>
    <definedName name="QQ" localSheetId="11">[8]CUBACAO!#REF!</definedName>
    <definedName name="QQ">#REF!</definedName>
    <definedName name="QQ_2">[0]!QQ_2</definedName>
    <definedName name="qqe">[0]!qqe</definedName>
    <definedName name="QTDE" hidden="1">{#N/A,#N/A,FALSE,"MO (2)"}</definedName>
    <definedName name="Quadra" hidden="1">{#N/A,#N/A,FALSE,"MO (2)"}</definedName>
    <definedName name="QUADRA1" hidden="1">{#N/A,#N/A,FALSE,"MO (2)"}</definedName>
    <definedName name="QUADRA2" hidden="1">{#N/A,#N/A,FALSE,"MO (2)"}</definedName>
    <definedName name="QUANT" hidden="1">{#N/A,#N/A,FALSE,"MO (2)"}</definedName>
    <definedName name="Quant." localSheetId="12">#REF!</definedName>
    <definedName name="Quant.">#REF!</definedName>
    <definedName name="QUANT_acumu" localSheetId="12">#REF!</definedName>
    <definedName name="QUANT_acumu" localSheetId="5">#REF!</definedName>
    <definedName name="QUANT_acumu">#REF!</definedName>
    <definedName name="Quantidade" localSheetId="12">#REF!</definedName>
    <definedName name="Quantidade" localSheetId="5">#REF!</definedName>
    <definedName name="Quantidade">#REF!</definedName>
    <definedName name="Quantidades" hidden="1">{#N/A,#N/A,FALSE,"MO (2)"}</definedName>
    <definedName name="QW" localSheetId="12">#REF!</definedName>
    <definedName name="QW" localSheetId="5">#REF!</definedName>
    <definedName name="QW">#REF!</definedName>
    <definedName name="Radier" localSheetId="12">#REF!</definedName>
    <definedName name="Radier" localSheetId="5">#REF!</definedName>
    <definedName name="Radier">#REF!</definedName>
    <definedName name="RBV">[38]Teor!$C$3:$C$7</definedName>
    <definedName name="rd" localSheetId="12">#REF!</definedName>
    <definedName name="rd" localSheetId="5">#REF!</definedName>
    <definedName name="rd">#REF!</definedName>
    <definedName name="rea" localSheetId="12">#REF!</definedName>
    <definedName name="rea" localSheetId="5">#REF!</definedName>
    <definedName name="rea">#REF!</definedName>
    <definedName name="Reaterro" localSheetId="12">#REF!</definedName>
    <definedName name="Reaterro" localSheetId="5">#REF!</definedName>
    <definedName name="Reaterro">#REF!</definedName>
    <definedName name="Reboco" localSheetId="12">#REF!</definedName>
    <definedName name="Reboco" localSheetId="5">#REF!</definedName>
    <definedName name="Reboco">#REF!</definedName>
    <definedName name="REC">OFFSET([39]Insumos!$A$1,1,,COUNTA([39]Insumos!$A:$A),COUNTA([39]Insumos!$1:$1))</definedName>
    <definedName name="recife" localSheetId="12">#REF!</definedName>
    <definedName name="recife" localSheetId="5">#REF!</definedName>
    <definedName name="recife">#REF!</definedName>
    <definedName name="REDE_COLETORA_MAT" localSheetId="12">#REF!</definedName>
    <definedName name="REDE_COLETORA_MAT" localSheetId="5">#REF!</definedName>
    <definedName name="REDE_COLETORA_MAT">#REF!</definedName>
    <definedName name="REDE_COLETORA_MATERIAL">'[15]REDE COLETORA'!$H$67</definedName>
    <definedName name="REDE_COLETORA_SERV" localSheetId="12">#REF!</definedName>
    <definedName name="REDE_COLETORA_SERV" localSheetId="5">#REF!</definedName>
    <definedName name="REDE_COLETORA_SERV">#REF!</definedName>
    <definedName name="REDE_COLETORA_SERVIÇOS">'[15]REDE COLETORA'!$H$9</definedName>
    <definedName name="Refeição" localSheetId="12">#REF!</definedName>
    <definedName name="Refeição" localSheetId="5">#REF!</definedName>
    <definedName name="Refeição">#REF!</definedName>
    <definedName name="RefParalis" localSheetId="12">#REF!</definedName>
    <definedName name="RefParalis" localSheetId="5">#REF!</definedName>
    <definedName name="RefParalis">#REF!</definedName>
    <definedName name="REG" localSheetId="12">#REF!</definedName>
    <definedName name="REG" localSheetId="5">#REF!</definedName>
    <definedName name="REG">#REF!</definedName>
    <definedName name="REGULA">[6]Regula!$M$36</definedName>
    <definedName name="RES">[0]!RES</definedName>
    <definedName name="resumo" localSheetId="12">#REF!</definedName>
    <definedName name="resumo" localSheetId="5">#REF!</definedName>
    <definedName name="resumo">#REF!</definedName>
    <definedName name="RESUMO.">[0]!RESUMO.</definedName>
    <definedName name="RESUMO1">[0]!RESUMO1</definedName>
    <definedName name="RMA" localSheetId="12">'[9]PRO-08'!#REF!</definedName>
    <definedName name="RMA" localSheetId="5">'[9]PRO-08'!#REF!</definedName>
    <definedName name="RMA">'[9]PRO-08'!#REF!</definedName>
    <definedName name="RR" localSheetId="12">#REF!</definedName>
    <definedName name="RR" localSheetId="3">[8]CUBACAO!#REF!</definedName>
    <definedName name="RR" localSheetId="5">#REF!</definedName>
    <definedName name="RR" localSheetId="18">#REF!</definedName>
    <definedName name="RR" localSheetId="11">[8]CUBACAO!#REF!</definedName>
    <definedName name="RR">#REF!</definedName>
    <definedName name="RS" localSheetId="12">#REF!</definedName>
    <definedName name="RS" localSheetId="5">#REF!</definedName>
    <definedName name="RS">#REF!</definedName>
    <definedName name="s" hidden="1">{#N/A,#N/A,FALSE,"MO (2)"}</definedName>
    <definedName name="sa" localSheetId="12">[40]COMPOS1!#REF!</definedName>
    <definedName name="sa" localSheetId="5">[40]COMPOS1!#REF!</definedName>
    <definedName name="sa">[40]COMPOS1!#REF!</definedName>
    <definedName name="sad" localSheetId="12">#REF!</definedName>
    <definedName name="sad" localSheetId="5">#REF!</definedName>
    <definedName name="sad">#REF!</definedName>
    <definedName name="Sal">[41]Sal!$B$4:$G$80</definedName>
    <definedName name="SAO" hidden="1">{#N/A,#N/A,FALSE,"Planilha";#N/A,#N/A,FALSE,"Resumo";#N/A,#N/A,FALSE,"Fisico";#N/A,#N/A,FALSE,"Financeiro";#N/A,#N/A,FALSE,"Financeiro"}</definedName>
    <definedName name="sbg" localSheetId="12">#REF!</definedName>
    <definedName name="sbg" localSheetId="5">#REF!</definedName>
    <definedName name="sbg">#REF!</definedName>
    <definedName name="sbsdbsdb" localSheetId="12">#REF!</definedName>
    <definedName name="sbsdbsdb" localSheetId="5">#REF!</definedName>
    <definedName name="sbsdbsdb">#REF!</definedName>
    <definedName name="SBTC" localSheetId="12">#REF!</definedName>
    <definedName name="SBTC" localSheetId="5">#REF!</definedName>
    <definedName name="SBTC">#REF!</definedName>
    <definedName name="sdbbsdb" localSheetId="12">#REF!</definedName>
    <definedName name="sdbbsdb" localSheetId="5">#REF!</definedName>
    <definedName name="sdbbsdb">#REF!</definedName>
    <definedName name="sdbsdb" localSheetId="12">#REF!</definedName>
    <definedName name="sdbsdb" localSheetId="5">#REF!</definedName>
    <definedName name="sdbsdb">#REF!</definedName>
    <definedName name="sdf" localSheetId="12">#REF!</definedName>
    <definedName name="sdf" localSheetId="5">#REF!</definedName>
    <definedName name="sdf">#REF!</definedName>
    <definedName name="senha" localSheetId="12">#REF!</definedName>
    <definedName name="senha" localSheetId="5">#REF!</definedName>
    <definedName name="senha">#REF!</definedName>
    <definedName name="sfahjbrgoaiejrbg" localSheetId="12">#REF!</definedName>
    <definedName name="sfahjbrgoaiejrbg" localSheetId="5">#REF!</definedName>
    <definedName name="sfahjbrgoaiejrbg">#REF!</definedName>
    <definedName name="SG_01_01" localSheetId="12">#REF!</definedName>
    <definedName name="SG_01_01" localSheetId="5">#REF!</definedName>
    <definedName name="SG_01_01">#REF!</definedName>
    <definedName name="SG_01_02" localSheetId="12">#REF!</definedName>
    <definedName name="SG_01_02" localSheetId="5">#REF!</definedName>
    <definedName name="SG_01_02">#REF!</definedName>
    <definedName name="SG_01_03" localSheetId="12">#REF!</definedName>
    <definedName name="SG_01_03" localSheetId="5">#REF!</definedName>
    <definedName name="SG_01_03">#REF!</definedName>
    <definedName name="SG_01_04" localSheetId="12">#REF!</definedName>
    <definedName name="SG_01_04" localSheetId="5">#REF!</definedName>
    <definedName name="SG_01_04">#REF!</definedName>
    <definedName name="SG_01_05" localSheetId="12">#REF!</definedName>
    <definedName name="SG_01_05" localSheetId="5">#REF!</definedName>
    <definedName name="SG_01_05">#REF!</definedName>
    <definedName name="SG_01_06" localSheetId="12">#REF!</definedName>
    <definedName name="SG_01_06" localSheetId="5">#REF!</definedName>
    <definedName name="SG_01_06">#REF!</definedName>
    <definedName name="SG_01_07" localSheetId="12">#REF!</definedName>
    <definedName name="SG_01_07" localSheetId="5">#REF!</definedName>
    <definedName name="SG_01_07">#REF!</definedName>
    <definedName name="SG_01_08" localSheetId="12">#REF!</definedName>
    <definedName name="SG_01_08" localSheetId="5">#REF!</definedName>
    <definedName name="SG_01_08">#REF!</definedName>
    <definedName name="SG_01_09" localSheetId="12">#REF!</definedName>
    <definedName name="SG_01_09" localSheetId="5">#REF!</definedName>
    <definedName name="SG_01_09">#REF!</definedName>
    <definedName name="SG_01_10" localSheetId="12">#REF!</definedName>
    <definedName name="SG_01_10" localSheetId="5">#REF!</definedName>
    <definedName name="SG_01_10">#REF!</definedName>
    <definedName name="SG_01_11" localSheetId="12">#REF!</definedName>
    <definedName name="SG_01_11" localSheetId="5">#REF!</definedName>
    <definedName name="SG_01_11">#REF!</definedName>
    <definedName name="SG_01_12" localSheetId="12">#REF!</definedName>
    <definedName name="SG_01_12" localSheetId="5">#REF!</definedName>
    <definedName name="SG_01_12">#REF!</definedName>
    <definedName name="SG_01_13" localSheetId="12">#REF!</definedName>
    <definedName name="SG_01_13" localSheetId="5">#REF!</definedName>
    <definedName name="SG_01_13">#REF!</definedName>
    <definedName name="SG_01_14" localSheetId="12">#REF!</definedName>
    <definedName name="SG_01_14" localSheetId="5">#REF!</definedName>
    <definedName name="SG_01_14">#REF!</definedName>
    <definedName name="SG_01_15" localSheetId="12">#REF!</definedName>
    <definedName name="SG_01_15" localSheetId="5">#REF!</definedName>
    <definedName name="SG_01_15">#REF!</definedName>
    <definedName name="SG_02_01" localSheetId="12">#REF!</definedName>
    <definedName name="SG_02_01" localSheetId="5">#REF!</definedName>
    <definedName name="SG_02_01">#REF!</definedName>
    <definedName name="SG_02_02" localSheetId="12">#REF!</definedName>
    <definedName name="SG_02_02" localSheetId="5">#REF!</definedName>
    <definedName name="SG_02_02">#REF!</definedName>
    <definedName name="SG_02_03" localSheetId="12">#REF!</definedName>
    <definedName name="SG_02_03" localSheetId="5">#REF!</definedName>
    <definedName name="SG_02_03">#REF!</definedName>
    <definedName name="SG_02_04" localSheetId="12">#REF!</definedName>
    <definedName name="SG_02_04" localSheetId="5">#REF!</definedName>
    <definedName name="SG_02_04">#REF!</definedName>
    <definedName name="SG_02_05" localSheetId="12">#REF!</definedName>
    <definedName name="SG_02_05" localSheetId="5">#REF!</definedName>
    <definedName name="SG_02_05">#REF!</definedName>
    <definedName name="SG_02_06" localSheetId="12">#REF!</definedName>
    <definedName name="SG_02_06" localSheetId="5">#REF!</definedName>
    <definedName name="SG_02_06">#REF!</definedName>
    <definedName name="SG_02_07" localSheetId="12">#REF!</definedName>
    <definedName name="SG_02_07" localSheetId="5">#REF!</definedName>
    <definedName name="SG_02_07">#REF!</definedName>
    <definedName name="SG_02_08" localSheetId="12">#REF!</definedName>
    <definedName name="SG_02_08" localSheetId="5">#REF!</definedName>
    <definedName name="SG_02_08">#REF!</definedName>
    <definedName name="SG_02_09" localSheetId="12">#REF!</definedName>
    <definedName name="SG_02_09" localSheetId="5">#REF!</definedName>
    <definedName name="SG_02_09">#REF!</definedName>
    <definedName name="SG_02_10" localSheetId="12">#REF!</definedName>
    <definedName name="SG_02_10" localSheetId="5">#REF!</definedName>
    <definedName name="SG_02_10">#REF!</definedName>
    <definedName name="SG_02_11" localSheetId="12">#REF!</definedName>
    <definedName name="SG_02_11" localSheetId="5">#REF!</definedName>
    <definedName name="SG_02_11">#REF!</definedName>
    <definedName name="SG_02_12" localSheetId="12">#REF!</definedName>
    <definedName name="SG_02_12" localSheetId="5">#REF!</definedName>
    <definedName name="SG_02_12">#REF!</definedName>
    <definedName name="SG_02_13" localSheetId="12">#REF!</definedName>
    <definedName name="SG_02_13" localSheetId="5">#REF!</definedName>
    <definedName name="SG_02_13">#REF!</definedName>
    <definedName name="SG_02_14" localSheetId="12">#REF!</definedName>
    <definedName name="SG_02_14" localSheetId="5">#REF!</definedName>
    <definedName name="SG_02_14">#REF!</definedName>
    <definedName name="SG_02_15" localSheetId="12">#REF!</definedName>
    <definedName name="SG_02_15" localSheetId="5">#REF!</definedName>
    <definedName name="SG_02_15">#REF!</definedName>
    <definedName name="SG_03_01" localSheetId="12">#REF!</definedName>
    <definedName name="SG_03_01" localSheetId="5">#REF!</definedName>
    <definedName name="SG_03_01">#REF!</definedName>
    <definedName name="SG_03_02" localSheetId="12">#REF!</definedName>
    <definedName name="SG_03_02" localSheetId="5">#REF!</definedName>
    <definedName name="SG_03_02">#REF!</definedName>
    <definedName name="SG_03_03" localSheetId="12">#REF!</definedName>
    <definedName name="SG_03_03" localSheetId="5">#REF!</definedName>
    <definedName name="SG_03_03">#REF!</definedName>
    <definedName name="SG_03_04" localSheetId="12">#REF!</definedName>
    <definedName name="SG_03_04" localSheetId="5">#REF!</definedName>
    <definedName name="SG_03_04">#REF!</definedName>
    <definedName name="SG_03_05" localSheetId="12">#REF!</definedName>
    <definedName name="SG_03_05" localSheetId="5">#REF!</definedName>
    <definedName name="SG_03_05">#REF!</definedName>
    <definedName name="SG_03_06" localSheetId="12">#REF!</definedName>
    <definedName name="SG_03_06" localSheetId="5">#REF!</definedName>
    <definedName name="SG_03_06">#REF!</definedName>
    <definedName name="SG_03_07" localSheetId="12">#REF!</definedName>
    <definedName name="SG_03_07" localSheetId="5">#REF!</definedName>
    <definedName name="SG_03_07">#REF!</definedName>
    <definedName name="SG_03_08" localSheetId="12">#REF!</definedName>
    <definedName name="SG_03_08" localSheetId="5">#REF!</definedName>
    <definedName name="SG_03_08">#REF!</definedName>
    <definedName name="SG_03_09" localSheetId="12">#REF!</definedName>
    <definedName name="SG_03_09" localSheetId="5">#REF!</definedName>
    <definedName name="SG_03_09">#REF!</definedName>
    <definedName name="SG_03_10" localSheetId="12">#REF!</definedName>
    <definedName name="SG_03_10" localSheetId="5">#REF!</definedName>
    <definedName name="SG_03_10">#REF!</definedName>
    <definedName name="SG_03_11" localSheetId="12">#REF!</definedName>
    <definedName name="SG_03_11" localSheetId="5">#REF!</definedName>
    <definedName name="SG_03_11">#REF!</definedName>
    <definedName name="SG_03_12" localSheetId="12">#REF!</definedName>
    <definedName name="SG_03_12" localSheetId="5">#REF!</definedName>
    <definedName name="SG_03_12">#REF!</definedName>
    <definedName name="SG_03_13" localSheetId="12">#REF!</definedName>
    <definedName name="SG_03_13" localSheetId="5">#REF!</definedName>
    <definedName name="SG_03_13">#REF!</definedName>
    <definedName name="SG_03_14" localSheetId="12">#REF!</definedName>
    <definedName name="SG_03_14" localSheetId="5">#REF!</definedName>
    <definedName name="SG_03_14">#REF!</definedName>
    <definedName name="SG_03_15" localSheetId="12">#REF!</definedName>
    <definedName name="SG_03_15" localSheetId="5">#REF!</definedName>
    <definedName name="SG_03_15">#REF!</definedName>
    <definedName name="SG_03_17" localSheetId="12">#REF!</definedName>
    <definedName name="SG_03_17" localSheetId="5">#REF!</definedName>
    <definedName name="SG_03_17">#REF!</definedName>
    <definedName name="SG_03_18" localSheetId="12">#REF!</definedName>
    <definedName name="SG_03_18" localSheetId="5">#REF!</definedName>
    <definedName name="SG_03_18">#REF!</definedName>
    <definedName name="SG_04_01" localSheetId="12">#REF!</definedName>
    <definedName name="SG_04_01" localSheetId="5">#REF!</definedName>
    <definedName name="SG_04_01">#REF!</definedName>
    <definedName name="SG_04_02" localSheetId="12">#REF!</definedName>
    <definedName name="SG_04_02" localSheetId="5">#REF!</definedName>
    <definedName name="SG_04_02">#REF!</definedName>
    <definedName name="SG_04_03" localSheetId="12">#REF!</definedName>
    <definedName name="SG_04_03" localSheetId="5">#REF!</definedName>
    <definedName name="SG_04_03">#REF!</definedName>
    <definedName name="SG_04_04" localSheetId="12">#REF!</definedName>
    <definedName name="SG_04_04" localSheetId="5">#REF!</definedName>
    <definedName name="SG_04_04">#REF!</definedName>
    <definedName name="SG_04_05" localSheetId="12">#REF!</definedName>
    <definedName name="SG_04_05" localSheetId="5">#REF!</definedName>
    <definedName name="SG_04_05">#REF!</definedName>
    <definedName name="SG_04_06" localSheetId="12">#REF!</definedName>
    <definedName name="SG_04_06" localSheetId="5">#REF!</definedName>
    <definedName name="SG_04_06">#REF!</definedName>
    <definedName name="SG_04_07" localSheetId="12">#REF!</definedName>
    <definedName name="SG_04_07" localSheetId="5">#REF!</definedName>
    <definedName name="SG_04_07">#REF!</definedName>
    <definedName name="SG_04_08" localSheetId="12">#REF!</definedName>
    <definedName name="SG_04_08" localSheetId="5">#REF!</definedName>
    <definedName name="SG_04_08">#REF!</definedName>
    <definedName name="SG_04_09" localSheetId="12">#REF!</definedName>
    <definedName name="SG_04_09" localSheetId="5">#REF!</definedName>
    <definedName name="SG_04_09">#REF!</definedName>
    <definedName name="SG_04_10" localSheetId="12">#REF!</definedName>
    <definedName name="SG_04_10" localSheetId="5">#REF!</definedName>
    <definedName name="SG_04_10">#REF!</definedName>
    <definedName name="SG_04_11" localSheetId="12">#REF!</definedName>
    <definedName name="SG_04_11" localSheetId="5">#REF!</definedName>
    <definedName name="SG_04_11">#REF!</definedName>
    <definedName name="SG_04_12" localSheetId="12">#REF!</definedName>
    <definedName name="SG_04_12" localSheetId="5">#REF!</definedName>
    <definedName name="SG_04_12">#REF!</definedName>
    <definedName name="SG_04_13" localSheetId="12">#REF!</definedName>
    <definedName name="SG_04_13" localSheetId="5">#REF!</definedName>
    <definedName name="SG_04_13">#REF!</definedName>
    <definedName name="SG_04_14" localSheetId="12">#REF!</definedName>
    <definedName name="SG_04_14" localSheetId="5">#REF!</definedName>
    <definedName name="SG_04_14">#REF!</definedName>
    <definedName name="SG_04_15" localSheetId="12">#REF!</definedName>
    <definedName name="SG_04_15" localSheetId="5">#REF!</definedName>
    <definedName name="SG_04_15">#REF!</definedName>
    <definedName name="SG_05_01" localSheetId="12">#REF!</definedName>
    <definedName name="SG_05_01" localSheetId="5">#REF!</definedName>
    <definedName name="SG_05_01">#REF!</definedName>
    <definedName name="SG_05_02" localSheetId="12">#REF!</definedName>
    <definedName name="SG_05_02" localSheetId="5">#REF!</definedName>
    <definedName name="SG_05_02">#REF!</definedName>
    <definedName name="SG_05_03" localSheetId="12">#REF!</definedName>
    <definedName name="SG_05_03" localSheetId="5">#REF!</definedName>
    <definedName name="SG_05_03">#REF!</definedName>
    <definedName name="SG_05_04" localSheetId="12">#REF!</definedName>
    <definedName name="SG_05_04" localSheetId="5">#REF!</definedName>
    <definedName name="SG_05_04">#REF!</definedName>
    <definedName name="SG_05_05" localSheetId="12">#REF!</definedName>
    <definedName name="SG_05_05" localSheetId="5">#REF!</definedName>
    <definedName name="SG_05_05">#REF!</definedName>
    <definedName name="SG_05_06" localSheetId="12">#REF!</definedName>
    <definedName name="SG_05_06" localSheetId="5">#REF!</definedName>
    <definedName name="SG_05_06">#REF!</definedName>
    <definedName name="SG_05_07" localSheetId="12">#REF!</definedName>
    <definedName name="SG_05_07" localSheetId="5">#REF!</definedName>
    <definedName name="SG_05_07">#REF!</definedName>
    <definedName name="SG_05_08" localSheetId="12">#REF!</definedName>
    <definedName name="SG_05_08" localSheetId="5">#REF!</definedName>
    <definedName name="SG_05_08">#REF!</definedName>
    <definedName name="SG_05_09" localSheetId="12">#REF!</definedName>
    <definedName name="SG_05_09" localSheetId="5">#REF!</definedName>
    <definedName name="SG_05_09">#REF!</definedName>
    <definedName name="SG_05_10" localSheetId="12">#REF!</definedName>
    <definedName name="SG_05_10" localSheetId="5">#REF!</definedName>
    <definedName name="SG_05_10">#REF!</definedName>
    <definedName name="SG_05_11" localSheetId="12">#REF!</definedName>
    <definedName name="SG_05_11" localSheetId="5">#REF!</definedName>
    <definedName name="SG_05_11">#REF!</definedName>
    <definedName name="SG_05_12" localSheetId="12">#REF!</definedName>
    <definedName name="SG_05_12" localSheetId="5">#REF!</definedName>
    <definedName name="SG_05_12">#REF!</definedName>
    <definedName name="SG_05_13" localSheetId="12">#REF!</definedName>
    <definedName name="SG_05_13" localSheetId="5">#REF!</definedName>
    <definedName name="SG_05_13">#REF!</definedName>
    <definedName name="SG_05_14" localSheetId="12">#REF!</definedName>
    <definedName name="SG_05_14" localSheetId="5">#REF!</definedName>
    <definedName name="SG_05_14">#REF!</definedName>
    <definedName name="SG_05_15" localSheetId="12">#REF!</definedName>
    <definedName name="SG_05_15" localSheetId="5">#REF!</definedName>
    <definedName name="SG_05_15">#REF!</definedName>
    <definedName name="SG_06_01" localSheetId="12">#REF!</definedName>
    <definedName name="SG_06_01" localSheetId="5">#REF!</definedName>
    <definedName name="SG_06_01">#REF!</definedName>
    <definedName name="SG_06_02" localSheetId="12">#REF!</definedName>
    <definedName name="SG_06_02" localSheetId="5">#REF!</definedName>
    <definedName name="SG_06_02">#REF!</definedName>
    <definedName name="SG_06_03" localSheetId="12">#REF!</definedName>
    <definedName name="SG_06_03" localSheetId="5">#REF!</definedName>
    <definedName name="SG_06_03">#REF!</definedName>
    <definedName name="SG_06_04" localSheetId="12">#REF!</definedName>
    <definedName name="SG_06_04" localSheetId="5">#REF!</definedName>
    <definedName name="SG_06_04">#REF!</definedName>
    <definedName name="SG_06_05" localSheetId="12">#REF!</definedName>
    <definedName name="SG_06_05" localSheetId="5">#REF!</definedName>
    <definedName name="SG_06_05">#REF!</definedName>
    <definedName name="SG_06_06" localSheetId="12">#REF!</definedName>
    <definedName name="SG_06_06" localSheetId="5">#REF!</definedName>
    <definedName name="SG_06_06">#REF!</definedName>
    <definedName name="SG_06_07" localSheetId="12">#REF!</definedName>
    <definedName name="SG_06_07" localSheetId="5">#REF!</definedName>
    <definedName name="SG_06_07">#REF!</definedName>
    <definedName name="SG_06_08" localSheetId="12">#REF!</definedName>
    <definedName name="SG_06_08" localSheetId="5">#REF!</definedName>
    <definedName name="SG_06_08">#REF!</definedName>
    <definedName name="SG_06_09" localSheetId="12">#REF!</definedName>
    <definedName name="SG_06_09" localSheetId="5">#REF!</definedName>
    <definedName name="SG_06_09">#REF!</definedName>
    <definedName name="SG_06_10" localSheetId="12">#REF!</definedName>
    <definedName name="SG_06_10" localSheetId="5">#REF!</definedName>
    <definedName name="SG_06_10">#REF!</definedName>
    <definedName name="SG_06_11" localSheetId="12">#REF!</definedName>
    <definedName name="SG_06_11" localSheetId="5">#REF!</definedName>
    <definedName name="SG_06_11">#REF!</definedName>
    <definedName name="SG_06_12" localSheetId="12">#REF!</definedName>
    <definedName name="SG_06_12" localSheetId="5">#REF!</definedName>
    <definedName name="SG_06_12">#REF!</definedName>
    <definedName name="SG_06_13" localSheetId="12">#REF!</definedName>
    <definedName name="SG_06_13" localSheetId="5">#REF!</definedName>
    <definedName name="SG_06_13">#REF!</definedName>
    <definedName name="SG_06_14" localSheetId="12">#REF!</definedName>
    <definedName name="SG_06_14" localSheetId="5">#REF!</definedName>
    <definedName name="SG_06_14">#REF!</definedName>
    <definedName name="SG_06_15" localSheetId="12">#REF!</definedName>
    <definedName name="SG_06_15" localSheetId="5">#REF!</definedName>
    <definedName name="SG_06_15">#REF!</definedName>
    <definedName name="SG_07_01" localSheetId="12">#REF!</definedName>
    <definedName name="SG_07_01" localSheetId="5">#REF!</definedName>
    <definedName name="SG_07_01">#REF!</definedName>
    <definedName name="SG_07_02" localSheetId="12">#REF!</definedName>
    <definedName name="SG_07_02" localSheetId="5">#REF!</definedName>
    <definedName name="SG_07_02">#REF!</definedName>
    <definedName name="SG_07_03" localSheetId="12">#REF!</definedName>
    <definedName name="SG_07_03" localSheetId="5">#REF!</definedName>
    <definedName name="SG_07_03">#REF!</definedName>
    <definedName name="SG_07_04" localSheetId="12">#REF!</definedName>
    <definedName name="SG_07_04" localSheetId="5">#REF!</definedName>
    <definedName name="SG_07_04">#REF!</definedName>
    <definedName name="SG_07_05" localSheetId="12">#REF!</definedName>
    <definedName name="SG_07_05" localSheetId="5">#REF!</definedName>
    <definedName name="SG_07_05">#REF!</definedName>
    <definedName name="SG_07_06" localSheetId="12">#REF!</definedName>
    <definedName name="SG_07_06" localSheetId="5">#REF!</definedName>
    <definedName name="SG_07_06">#REF!</definedName>
    <definedName name="SG_07_07" localSheetId="12">#REF!</definedName>
    <definedName name="SG_07_07" localSheetId="5">#REF!</definedName>
    <definedName name="SG_07_07">#REF!</definedName>
    <definedName name="SG_07_08" localSheetId="12">#REF!</definedName>
    <definedName name="SG_07_08" localSheetId="5">#REF!</definedName>
    <definedName name="SG_07_08">#REF!</definedName>
    <definedName name="SG_07_09" localSheetId="12">#REF!</definedName>
    <definedName name="SG_07_09" localSheetId="5">#REF!</definedName>
    <definedName name="SG_07_09">#REF!</definedName>
    <definedName name="SG_07_10" localSheetId="12">#REF!</definedName>
    <definedName name="SG_07_10" localSheetId="5">#REF!</definedName>
    <definedName name="SG_07_10">#REF!</definedName>
    <definedName name="SG_07_11" localSheetId="12">#REF!</definedName>
    <definedName name="SG_07_11" localSheetId="5">#REF!</definedName>
    <definedName name="SG_07_11">#REF!</definedName>
    <definedName name="SG_07_12" localSheetId="12">#REF!</definedName>
    <definedName name="SG_07_12" localSheetId="5">#REF!</definedName>
    <definedName name="SG_07_12">#REF!</definedName>
    <definedName name="SG_07_13" localSheetId="12">#REF!</definedName>
    <definedName name="SG_07_13" localSheetId="5">#REF!</definedName>
    <definedName name="SG_07_13">#REF!</definedName>
    <definedName name="SG_07_14" localSheetId="12">#REF!</definedName>
    <definedName name="SG_07_14" localSheetId="5">#REF!</definedName>
    <definedName name="SG_07_14">#REF!</definedName>
    <definedName name="SG_07_15" localSheetId="12">#REF!</definedName>
    <definedName name="SG_07_15" localSheetId="5">#REF!</definedName>
    <definedName name="SG_07_15">#REF!</definedName>
    <definedName name="SG_08_01" localSheetId="12">#REF!</definedName>
    <definedName name="SG_08_01" localSheetId="5">#REF!</definedName>
    <definedName name="SG_08_01">#REF!</definedName>
    <definedName name="SG_08_02" localSheetId="12">#REF!</definedName>
    <definedName name="SG_08_02" localSheetId="5">#REF!</definedName>
    <definedName name="SG_08_02">#REF!</definedName>
    <definedName name="SG_08_03" localSheetId="12">#REF!</definedName>
    <definedName name="SG_08_03" localSheetId="5">#REF!</definedName>
    <definedName name="SG_08_03">#REF!</definedName>
    <definedName name="SG_08_04" localSheetId="12">#REF!</definedName>
    <definedName name="SG_08_04" localSheetId="5">#REF!</definedName>
    <definedName name="SG_08_04">#REF!</definedName>
    <definedName name="SG_08_05" localSheetId="12">#REF!</definedName>
    <definedName name="SG_08_05" localSheetId="5">#REF!</definedName>
    <definedName name="SG_08_05">#REF!</definedName>
    <definedName name="SG_08_06" localSheetId="12">#REF!</definedName>
    <definedName name="SG_08_06" localSheetId="5">#REF!</definedName>
    <definedName name="SG_08_06">#REF!</definedName>
    <definedName name="SG_08_07" localSheetId="12">#REF!</definedName>
    <definedName name="SG_08_07" localSheetId="5">#REF!</definedName>
    <definedName name="SG_08_07">#REF!</definedName>
    <definedName name="SG_08_08" localSheetId="12">#REF!</definedName>
    <definedName name="SG_08_08" localSheetId="5">#REF!</definedName>
    <definedName name="SG_08_08">#REF!</definedName>
    <definedName name="SG_08_09" localSheetId="12">#REF!</definedName>
    <definedName name="SG_08_09" localSheetId="5">#REF!</definedName>
    <definedName name="SG_08_09">#REF!</definedName>
    <definedName name="SG_08_10" localSheetId="12">#REF!</definedName>
    <definedName name="SG_08_10" localSheetId="5">#REF!</definedName>
    <definedName name="SG_08_10">#REF!</definedName>
    <definedName name="SG_08_11" localSheetId="12">#REF!</definedName>
    <definedName name="SG_08_11" localSheetId="5">#REF!</definedName>
    <definedName name="SG_08_11">#REF!</definedName>
    <definedName name="SG_08_12" localSheetId="12">#REF!</definedName>
    <definedName name="SG_08_12" localSheetId="5">#REF!</definedName>
    <definedName name="SG_08_12">#REF!</definedName>
    <definedName name="SG_08_13" localSheetId="12">#REF!</definedName>
    <definedName name="SG_08_13" localSheetId="5">#REF!</definedName>
    <definedName name="SG_08_13">#REF!</definedName>
    <definedName name="SG_08_14" localSheetId="12">#REF!</definedName>
    <definedName name="SG_08_14" localSheetId="5">#REF!</definedName>
    <definedName name="SG_08_14">#REF!</definedName>
    <definedName name="SG_08_15" localSheetId="12">#REF!</definedName>
    <definedName name="SG_08_15" localSheetId="5">#REF!</definedName>
    <definedName name="SG_08_15">#REF!</definedName>
    <definedName name="SG_09_01" localSheetId="12">#REF!</definedName>
    <definedName name="SG_09_01" localSheetId="5">#REF!</definedName>
    <definedName name="SG_09_01">#REF!</definedName>
    <definedName name="SG_09_02" localSheetId="12">#REF!</definedName>
    <definedName name="SG_09_02" localSheetId="5">#REF!</definedName>
    <definedName name="SG_09_02">#REF!</definedName>
    <definedName name="SG_09_03" localSheetId="12">#REF!</definedName>
    <definedName name="SG_09_03" localSheetId="5">#REF!</definedName>
    <definedName name="SG_09_03">#REF!</definedName>
    <definedName name="SG_09_04" localSheetId="12">#REF!</definedName>
    <definedName name="SG_09_04" localSheetId="5">#REF!</definedName>
    <definedName name="SG_09_04">#REF!</definedName>
    <definedName name="SG_09_05" localSheetId="12">#REF!</definedName>
    <definedName name="SG_09_05" localSheetId="5">#REF!</definedName>
    <definedName name="SG_09_05">#REF!</definedName>
    <definedName name="SG_09_06" localSheetId="12">#REF!</definedName>
    <definedName name="SG_09_06" localSheetId="5">#REF!</definedName>
    <definedName name="SG_09_06">#REF!</definedName>
    <definedName name="SG_09_07" localSheetId="12">#REF!</definedName>
    <definedName name="SG_09_07" localSheetId="5">#REF!</definedName>
    <definedName name="SG_09_07">#REF!</definedName>
    <definedName name="SG_09_08" localSheetId="12">#REF!</definedName>
    <definedName name="SG_09_08" localSheetId="5">#REF!</definedName>
    <definedName name="SG_09_08">#REF!</definedName>
    <definedName name="SG_09_09" localSheetId="12">#REF!</definedName>
    <definedName name="SG_09_09" localSheetId="5">#REF!</definedName>
    <definedName name="SG_09_09">#REF!</definedName>
    <definedName name="SG_09_10" localSheetId="12">#REF!</definedName>
    <definedName name="SG_09_10" localSheetId="5">#REF!</definedName>
    <definedName name="SG_09_10">#REF!</definedName>
    <definedName name="SG_09_11" localSheetId="12">#REF!</definedName>
    <definedName name="SG_09_11" localSheetId="5">#REF!</definedName>
    <definedName name="SG_09_11">#REF!</definedName>
    <definedName name="SG_09_12" localSheetId="12">#REF!</definedName>
    <definedName name="SG_09_12" localSheetId="5">#REF!</definedName>
    <definedName name="SG_09_12">#REF!</definedName>
    <definedName name="SG_09_13" localSheetId="12">#REF!</definedName>
    <definedName name="SG_09_13" localSheetId="5">#REF!</definedName>
    <definedName name="SG_09_13">#REF!</definedName>
    <definedName name="SG_09_14" localSheetId="12">#REF!</definedName>
    <definedName name="SG_09_14" localSheetId="5">#REF!</definedName>
    <definedName name="SG_09_14">#REF!</definedName>
    <definedName name="SG_09_15" localSheetId="12">#REF!</definedName>
    <definedName name="SG_09_15" localSheetId="5">#REF!</definedName>
    <definedName name="SG_09_15">#REF!</definedName>
    <definedName name="SG_10_01" localSheetId="12">#REF!</definedName>
    <definedName name="SG_10_01" localSheetId="5">#REF!</definedName>
    <definedName name="SG_10_01">#REF!</definedName>
    <definedName name="SG_10_02" localSheetId="12">#REF!</definedName>
    <definedName name="SG_10_02" localSheetId="5">#REF!</definedName>
    <definedName name="SG_10_02">#REF!</definedName>
    <definedName name="SG_10_03" localSheetId="12">#REF!</definedName>
    <definedName name="SG_10_03" localSheetId="5">#REF!</definedName>
    <definedName name="SG_10_03">#REF!</definedName>
    <definedName name="SG_10_04" localSheetId="12">#REF!</definedName>
    <definedName name="SG_10_04" localSheetId="5">#REF!</definedName>
    <definedName name="SG_10_04">#REF!</definedName>
    <definedName name="SG_10_05" localSheetId="12">#REF!</definedName>
    <definedName name="SG_10_05" localSheetId="5">#REF!</definedName>
    <definedName name="SG_10_05">#REF!</definedName>
    <definedName name="SG_10_06" localSheetId="12">#REF!</definedName>
    <definedName name="SG_10_06" localSheetId="5">#REF!</definedName>
    <definedName name="SG_10_06">#REF!</definedName>
    <definedName name="SG_10_07" localSheetId="12">#REF!</definedName>
    <definedName name="SG_10_07" localSheetId="5">#REF!</definedName>
    <definedName name="SG_10_07">#REF!</definedName>
    <definedName name="SG_10_08" localSheetId="12">#REF!</definedName>
    <definedName name="SG_10_08" localSheetId="5">#REF!</definedName>
    <definedName name="SG_10_08">#REF!</definedName>
    <definedName name="SG_10_09" localSheetId="12">#REF!</definedName>
    <definedName name="SG_10_09" localSheetId="5">#REF!</definedName>
    <definedName name="SG_10_09">#REF!</definedName>
    <definedName name="SG_10_10" localSheetId="12">#REF!</definedName>
    <definedName name="SG_10_10" localSheetId="5">#REF!</definedName>
    <definedName name="SG_10_10">#REF!</definedName>
    <definedName name="SG_10_11" localSheetId="12">#REF!</definedName>
    <definedName name="SG_10_11" localSheetId="5">#REF!</definedName>
    <definedName name="SG_10_11">#REF!</definedName>
    <definedName name="SG_10_12" localSheetId="12">#REF!</definedName>
    <definedName name="SG_10_12" localSheetId="5">#REF!</definedName>
    <definedName name="SG_10_12">#REF!</definedName>
    <definedName name="SG_10_13" localSheetId="12">#REF!</definedName>
    <definedName name="SG_10_13" localSheetId="5">#REF!</definedName>
    <definedName name="SG_10_13">#REF!</definedName>
    <definedName name="SG_10_14" localSheetId="12">#REF!</definedName>
    <definedName name="SG_10_14" localSheetId="5">#REF!</definedName>
    <definedName name="SG_10_14">#REF!</definedName>
    <definedName name="SG_10_15" localSheetId="12">#REF!</definedName>
    <definedName name="SG_10_15" localSheetId="5">#REF!</definedName>
    <definedName name="SG_10_15">#REF!</definedName>
    <definedName name="SG_11_01" localSheetId="12">#REF!</definedName>
    <definedName name="SG_11_01" localSheetId="5">#REF!</definedName>
    <definedName name="SG_11_01">#REF!</definedName>
    <definedName name="SG_11_02" localSheetId="12">#REF!</definedName>
    <definedName name="SG_11_02" localSheetId="5">#REF!</definedName>
    <definedName name="SG_11_02">#REF!</definedName>
    <definedName name="SG_11_03" localSheetId="12">#REF!</definedName>
    <definedName name="SG_11_03" localSheetId="5">#REF!</definedName>
    <definedName name="SG_11_03">#REF!</definedName>
    <definedName name="SG_11_04" localSheetId="12">#REF!</definedName>
    <definedName name="SG_11_04" localSheetId="5">#REF!</definedName>
    <definedName name="SG_11_04">#REF!</definedName>
    <definedName name="SG_11_05" localSheetId="12">#REF!</definedName>
    <definedName name="SG_11_05" localSheetId="5">#REF!</definedName>
    <definedName name="SG_11_05">#REF!</definedName>
    <definedName name="SG_11_06" localSheetId="12">#REF!</definedName>
    <definedName name="SG_11_06" localSheetId="5">#REF!</definedName>
    <definedName name="SG_11_06">#REF!</definedName>
    <definedName name="SG_11_07" localSheetId="12">#REF!</definedName>
    <definedName name="SG_11_07" localSheetId="5">#REF!</definedName>
    <definedName name="SG_11_07">#REF!</definedName>
    <definedName name="SG_11_08" localSheetId="12">#REF!</definedName>
    <definedName name="SG_11_08" localSheetId="5">#REF!</definedName>
    <definedName name="SG_11_08">#REF!</definedName>
    <definedName name="SG_11_09" localSheetId="12">#REF!</definedName>
    <definedName name="SG_11_09" localSheetId="5">#REF!</definedName>
    <definedName name="SG_11_09">#REF!</definedName>
    <definedName name="SG_11_10" localSheetId="12">#REF!</definedName>
    <definedName name="SG_11_10" localSheetId="5">#REF!</definedName>
    <definedName name="SG_11_10">#REF!</definedName>
    <definedName name="SG_11_11" localSheetId="12">#REF!</definedName>
    <definedName name="SG_11_11" localSheetId="5">#REF!</definedName>
    <definedName name="SG_11_11">#REF!</definedName>
    <definedName name="SG_11_12" localSheetId="12">#REF!</definedName>
    <definedName name="SG_11_12" localSheetId="5">#REF!</definedName>
    <definedName name="SG_11_12">#REF!</definedName>
    <definedName name="SG_11_13" localSheetId="12">#REF!</definedName>
    <definedName name="SG_11_13" localSheetId="5">#REF!</definedName>
    <definedName name="SG_11_13">#REF!</definedName>
    <definedName name="SG_11_14" localSheetId="12">#REF!</definedName>
    <definedName name="SG_11_14" localSheetId="5">#REF!</definedName>
    <definedName name="SG_11_14">#REF!</definedName>
    <definedName name="SG_11_15" localSheetId="12">#REF!</definedName>
    <definedName name="SG_11_15" localSheetId="5">#REF!</definedName>
    <definedName name="SG_11_15">#REF!</definedName>
    <definedName name="SG_12_01" localSheetId="12">#REF!</definedName>
    <definedName name="SG_12_01" localSheetId="5">#REF!</definedName>
    <definedName name="SG_12_01">#REF!</definedName>
    <definedName name="SG_12_02" localSheetId="12">#REF!</definedName>
    <definedName name="SG_12_02" localSheetId="5">#REF!</definedName>
    <definedName name="SG_12_02">#REF!</definedName>
    <definedName name="SG_12_03" localSheetId="12">#REF!</definedName>
    <definedName name="SG_12_03" localSheetId="5">#REF!</definedName>
    <definedName name="SG_12_03">#REF!</definedName>
    <definedName name="SG_12_04" localSheetId="12">#REF!</definedName>
    <definedName name="SG_12_04" localSheetId="5">#REF!</definedName>
    <definedName name="SG_12_04">#REF!</definedName>
    <definedName name="SG_12_05" localSheetId="12">#REF!</definedName>
    <definedName name="SG_12_05" localSheetId="5">#REF!</definedName>
    <definedName name="SG_12_05">#REF!</definedName>
    <definedName name="SG_12_06" localSheetId="12">#REF!</definedName>
    <definedName name="SG_12_06" localSheetId="5">#REF!</definedName>
    <definedName name="SG_12_06">#REF!</definedName>
    <definedName name="SG_12_07" localSheetId="12">#REF!</definedName>
    <definedName name="SG_12_07" localSheetId="5">#REF!</definedName>
    <definedName name="SG_12_07">#REF!</definedName>
    <definedName name="SG_12_08" localSheetId="12">#REF!</definedName>
    <definedName name="SG_12_08" localSheetId="5">#REF!</definedName>
    <definedName name="SG_12_08">#REF!</definedName>
    <definedName name="SG_12_09" localSheetId="12">#REF!</definedName>
    <definedName name="SG_12_09" localSheetId="5">#REF!</definedName>
    <definedName name="SG_12_09">#REF!</definedName>
    <definedName name="SG_12_10" localSheetId="12">#REF!</definedName>
    <definedName name="SG_12_10" localSheetId="5">#REF!</definedName>
    <definedName name="SG_12_10">#REF!</definedName>
    <definedName name="SG_12_11" localSheetId="12">#REF!</definedName>
    <definedName name="SG_12_11" localSheetId="5">#REF!</definedName>
    <definedName name="SG_12_11">#REF!</definedName>
    <definedName name="SG_12_12" localSheetId="12">#REF!</definedName>
    <definedName name="SG_12_12" localSheetId="5">#REF!</definedName>
    <definedName name="SG_12_12">#REF!</definedName>
    <definedName name="SG_12_13" localSheetId="12">#REF!</definedName>
    <definedName name="SG_12_13" localSheetId="5">#REF!</definedName>
    <definedName name="SG_12_13">#REF!</definedName>
    <definedName name="SG_12_14" localSheetId="12">#REF!</definedName>
    <definedName name="SG_12_14" localSheetId="5">#REF!</definedName>
    <definedName name="SG_12_14">#REF!</definedName>
    <definedName name="SG_12_15" localSheetId="12">#REF!</definedName>
    <definedName name="SG_12_15" localSheetId="5">#REF!</definedName>
    <definedName name="SG_12_15">#REF!</definedName>
    <definedName name="SG_12_16" localSheetId="12">#REF!</definedName>
    <definedName name="SG_12_16" localSheetId="5">#REF!</definedName>
    <definedName name="SG_12_16">#REF!</definedName>
    <definedName name="SG_12_17" localSheetId="12">#REF!</definedName>
    <definedName name="SG_12_17" localSheetId="5">#REF!</definedName>
    <definedName name="SG_12_17">#REF!</definedName>
    <definedName name="SG_12_18" localSheetId="12">#REF!</definedName>
    <definedName name="SG_12_18" localSheetId="5">#REF!</definedName>
    <definedName name="SG_12_18">#REF!</definedName>
    <definedName name="SG_12_19" localSheetId="12">#REF!</definedName>
    <definedName name="SG_12_19" localSheetId="5">#REF!</definedName>
    <definedName name="SG_12_19">#REF!</definedName>
    <definedName name="SG_12_20" localSheetId="12">#REF!</definedName>
    <definedName name="SG_12_20" localSheetId="5">#REF!</definedName>
    <definedName name="SG_12_20">#REF!</definedName>
    <definedName name="SG_12_21" localSheetId="12">#REF!</definedName>
    <definedName name="SG_12_21" localSheetId="5">#REF!</definedName>
    <definedName name="SG_12_21">#REF!</definedName>
    <definedName name="SG_12_22" localSheetId="12">#REF!</definedName>
    <definedName name="SG_12_22" localSheetId="5">#REF!</definedName>
    <definedName name="SG_12_22">#REF!</definedName>
    <definedName name="SG_12_23" localSheetId="12">#REF!</definedName>
    <definedName name="SG_12_23" localSheetId="5">#REF!</definedName>
    <definedName name="SG_12_23">#REF!</definedName>
    <definedName name="SG_12_24" localSheetId="12">#REF!</definedName>
    <definedName name="SG_12_24" localSheetId="5">#REF!</definedName>
    <definedName name="SG_12_24">#REF!</definedName>
    <definedName name="SG_12_25" localSheetId="12">#REF!</definedName>
    <definedName name="SG_12_25" localSheetId="5">#REF!</definedName>
    <definedName name="SG_12_25">#REF!</definedName>
    <definedName name="SG_13_01" localSheetId="12">#REF!</definedName>
    <definedName name="SG_13_01" localSheetId="5">#REF!</definedName>
    <definedName name="SG_13_01">#REF!</definedName>
    <definedName name="SG_13_02" localSheetId="12">#REF!</definedName>
    <definedName name="SG_13_02" localSheetId="5">#REF!</definedName>
    <definedName name="SG_13_02">#REF!</definedName>
    <definedName name="SG_13_03" localSheetId="12">#REF!</definedName>
    <definedName name="SG_13_03" localSheetId="5">#REF!</definedName>
    <definedName name="SG_13_03">#REF!</definedName>
    <definedName name="SG_13_04" localSheetId="12">#REF!</definedName>
    <definedName name="SG_13_04" localSheetId="5">#REF!</definedName>
    <definedName name="SG_13_04">#REF!</definedName>
    <definedName name="SG_13_05" localSheetId="12">#REF!</definedName>
    <definedName name="SG_13_05" localSheetId="5">#REF!</definedName>
    <definedName name="SG_13_05">#REF!</definedName>
    <definedName name="SG_13_06" localSheetId="12">#REF!</definedName>
    <definedName name="SG_13_06" localSheetId="5">#REF!</definedName>
    <definedName name="SG_13_06">#REF!</definedName>
    <definedName name="SG_13_07" localSheetId="12">#REF!</definedName>
    <definedName name="SG_13_07" localSheetId="5">#REF!</definedName>
    <definedName name="SG_13_07">#REF!</definedName>
    <definedName name="SG_13_08" localSheetId="12">#REF!</definedName>
    <definedName name="SG_13_08" localSheetId="5">#REF!</definedName>
    <definedName name="SG_13_08">#REF!</definedName>
    <definedName name="SG_13_09" localSheetId="12">#REF!</definedName>
    <definedName name="SG_13_09" localSheetId="5">#REF!</definedName>
    <definedName name="SG_13_09">#REF!</definedName>
    <definedName name="SG_13_10" localSheetId="12">#REF!</definedName>
    <definedName name="SG_13_10" localSheetId="5">#REF!</definedName>
    <definedName name="SG_13_10">#REF!</definedName>
    <definedName name="SG_13_11" localSheetId="12">#REF!</definedName>
    <definedName name="SG_13_11" localSheetId="5">#REF!</definedName>
    <definedName name="SG_13_11">#REF!</definedName>
    <definedName name="SG_13_12" localSheetId="12">#REF!</definedName>
    <definedName name="SG_13_12" localSheetId="5">#REF!</definedName>
    <definedName name="SG_13_12">#REF!</definedName>
    <definedName name="SG_13_13" localSheetId="12">#REF!</definedName>
    <definedName name="SG_13_13" localSheetId="5">#REF!</definedName>
    <definedName name="SG_13_13">#REF!</definedName>
    <definedName name="SG_13_14" localSheetId="12">#REF!</definedName>
    <definedName name="SG_13_14" localSheetId="5">#REF!</definedName>
    <definedName name="SG_13_14">#REF!</definedName>
    <definedName name="SG_13_15" localSheetId="12">#REF!</definedName>
    <definedName name="SG_13_15" localSheetId="5">#REF!</definedName>
    <definedName name="SG_13_15">#REF!</definedName>
    <definedName name="SG_13_16" localSheetId="12">#REF!</definedName>
    <definedName name="SG_13_16" localSheetId="5">#REF!</definedName>
    <definedName name="SG_13_16">#REF!</definedName>
    <definedName name="SG_13_17" localSheetId="12">#REF!</definedName>
    <definedName name="SG_13_17" localSheetId="5">#REF!</definedName>
    <definedName name="SG_13_17">#REF!</definedName>
    <definedName name="SG_13_18" localSheetId="12">#REF!</definedName>
    <definedName name="SG_13_18" localSheetId="5">#REF!</definedName>
    <definedName name="SG_13_18">#REF!</definedName>
    <definedName name="SG_13_19" localSheetId="12">#REF!</definedName>
    <definedName name="SG_13_19" localSheetId="5">#REF!</definedName>
    <definedName name="SG_13_19">#REF!</definedName>
    <definedName name="SG_13_20" localSheetId="12">#REF!</definedName>
    <definedName name="SG_13_20" localSheetId="5">#REF!</definedName>
    <definedName name="SG_13_20">#REF!</definedName>
    <definedName name="SG_13_21" localSheetId="12">#REF!</definedName>
    <definedName name="SG_13_21" localSheetId="5">#REF!</definedName>
    <definedName name="SG_13_21">#REF!</definedName>
    <definedName name="SG_13_22" localSheetId="12">#REF!</definedName>
    <definedName name="SG_13_22" localSheetId="5">#REF!</definedName>
    <definedName name="SG_13_22">#REF!</definedName>
    <definedName name="SG_13_23" localSheetId="12">#REF!</definedName>
    <definedName name="SG_13_23" localSheetId="5">#REF!</definedName>
    <definedName name="SG_13_23">#REF!</definedName>
    <definedName name="SG_13_24" localSheetId="12">#REF!</definedName>
    <definedName name="SG_13_24" localSheetId="5">#REF!</definedName>
    <definedName name="SG_13_24">#REF!</definedName>
    <definedName name="SG_13_25" localSheetId="12">#REF!</definedName>
    <definedName name="SG_13_25" localSheetId="5">#REF!</definedName>
    <definedName name="SG_13_25">#REF!</definedName>
    <definedName name="SG_14_01" localSheetId="12">#REF!</definedName>
    <definedName name="SG_14_01" localSheetId="5">#REF!</definedName>
    <definedName name="SG_14_01">#REF!</definedName>
    <definedName name="SG_14_02" localSheetId="12">#REF!</definedName>
    <definedName name="SG_14_02" localSheetId="5">#REF!</definedName>
    <definedName name="SG_14_02">#REF!</definedName>
    <definedName name="SG_14_03" localSheetId="12">#REF!</definedName>
    <definedName name="SG_14_03" localSheetId="5">#REF!</definedName>
    <definedName name="SG_14_03">#REF!</definedName>
    <definedName name="SG_14_04" localSheetId="12">#REF!</definedName>
    <definedName name="SG_14_04" localSheetId="5">#REF!</definedName>
    <definedName name="SG_14_04">#REF!</definedName>
    <definedName name="SG_14_05" localSheetId="12">#REF!</definedName>
    <definedName name="SG_14_05" localSheetId="5">#REF!</definedName>
    <definedName name="SG_14_05">#REF!</definedName>
    <definedName name="SG_14_06" localSheetId="12">#REF!</definedName>
    <definedName name="SG_14_06" localSheetId="5">#REF!</definedName>
    <definedName name="SG_14_06">#REF!</definedName>
    <definedName name="SG_14_07" localSheetId="12">#REF!</definedName>
    <definedName name="SG_14_07" localSheetId="5">#REF!</definedName>
    <definedName name="SG_14_07">#REF!</definedName>
    <definedName name="SG_14_08" localSheetId="12">#REF!</definedName>
    <definedName name="SG_14_08" localSheetId="5">#REF!</definedName>
    <definedName name="SG_14_08">#REF!</definedName>
    <definedName name="SG_14_09" localSheetId="12">#REF!</definedName>
    <definedName name="SG_14_09" localSheetId="5">#REF!</definedName>
    <definedName name="SG_14_09">#REF!</definedName>
    <definedName name="SG_14_10" localSheetId="12">#REF!</definedName>
    <definedName name="SG_14_10" localSheetId="5">#REF!</definedName>
    <definedName name="SG_14_10">#REF!</definedName>
    <definedName name="SG_14_11" localSheetId="12">#REF!</definedName>
    <definedName name="SG_14_11" localSheetId="5">#REF!</definedName>
    <definedName name="SG_14_11">#REF!</definedName>
    <definedName name="SG_14_12" localSheetId="12">#REF!</definedName>
    <definedName name="SG_14_12" localSheetId="5">#REF!</definedName>
    <definedName name="SG_14_12">#REF!</definedName>
    <definedName name="SG_14_13" localSheetId="12">#REF!</definedName>
    <definedName name="SG_14_13" localSheetId="5">#REF!</definedName>
    <definedName name="SG_14_13">#REF!</definedName>
    <definedName name="SG_14_14" localSheetId="12">#REF!</definedName>
    <definedName name="SG_14_14" localSheetId="5">#REF!</definedName>
    <definedName name="SG_14_14">#REF!</definedName>
    <definedName name="SG_14_15" localSheetId="12">#REF!</definedName>
    <definedName name="SG_14_15" localSheetId="5">#REF!</definedName>
    <definedName name="SG_14_15">#REF!</definedName>
    <definedName name="SG_14_16" localSheetId="12">#REF!</definedName>
    <definedName name="SG_14_16" localSheetId="5">#REF!</definedName>
    <definedName name="SG_14_16">#REF!</definedName>
    <definedName name="SG_14_17" localSheetId="12">#REF!</definedName>
    <definedName name="SG_14_17" localSheetId="5">#REF!</definedName>
    <definedName name="SG_14_17">#REF!</definedName>
    <definedName name="SG_14_18" localSheetId="12">#REF!</definedName>
    <definedName name="SG_14_18" localSheetId="5">#REF!</definedName>
    <definedName name="SG_14_18">#REF!</definedName>
    <definedName name="SG_14_19" localSheetId="12">#REF!</definedName>
    <definedName name="SG_14_19" localSheetId="5">#REF!</definedName>
    <definedName name="SG_14_19">#REF!</definedName>
    <definedName name="SG_14_20" localSheetId="12">#REF!</definedName>
    <definedName name="SG_14_20" localSheetId="5">#REF!</definedName>
    <definedName name="SG_14_20">#REF!</definedName>
    <definedName name="SG_14_21" localSheetId="12">#REF!</definedName>
    <definedName name="SG_14_21" localSheetId="5">#REF!</definedName>
    <definedName name="SG_14_21">#REF!</definedName>
    <definedName name="SG_14_22" localSheetId="12">#REF!</definedName>
    <definedName name="SG_14_22" localSheetId="5">#REF!</definedName>
    <definedName name="SG_14_22">#REF!</definedName>
    <definedName name="SG_14_23" localSheetId="12">#REF!</definedName>
    <definedName name="SG_14_23" localSheetId="5">#REF!</definedName>
    <definedName name="SG_14_23">#REF!</definedName>
    <definedName name="SG_14_24" localSheetId="12">#REF!</definedName>
    <definedName name="SG_14_24" localSheetId="5">#REF!</definedName>
    <definedName name="SG_14_24">#REF!</definedName>
    <definedName name="SG_14_25" localSheetId="12">#REF!</definedName>
    <definedName name="SG_14_25" localSheetId="5">#REF!</definedName>
    <definedName name="SG_14_25">#REF!</definedName>
    <definedName name="SG_15_01" localSheetId="12">#REF!</definedName>
    <definedName name="SG_15_01" localSheetId="5">#REF!</definedName>
    <definedName name="SG_15_01">#REF!</definedName>
    <definedName name="SG_15_02" localSheetId="12">#REF!</definedName>
    <definedName name="SG_15_02" localSheetId="5">#REF!</definedName>
    <definedName name="SG_15_02">#REF!</definedName>
    <definedName name="SG_15_03" localSheetId="12">#REF!</definedName>
    <definedName name="SG_15_03" localSheetId="5">#REF!</definedName>
    <definedName name="SG_15_03">#REF!</definedName>
    <definedName name="SG_15_04" localSheetId="12">#REF!</definedName>
    <definedName name="SG_15_04" localSheetId="5">#REF!</definedName>
    <definedName name="SG_15_04">#REF!</definedName>
    <definedName name="SG_15_05" localSheetId="12">#REF!</definedName>
    <definedName name="SG_15_05" localSheetId="5">#REF!</definedName>
    <definedName name="SG_15_05">#REF!</definedName>
    <definedName name="SG_15_06" localSheetId="12">#REF!</definedName>
    <definedName name="SG_15_06" localSheetId="5">#REF!</definedName>
    <definedName name="SG_15_06">#REF!</definedName>
    <definedName name="SG_15_07" localSheetId="12">#REF!</definedName>
    <definedName name="SG_15_07" localSheetId="5">#REF!</definedName>
    <definedName name="SG_15_07">#REF!</definedName>
    <definedName name="SG_15_08" localSheetId="12">#REF!</definedName>
    <definedName name="SG_15_08" localSheetId="5">#REF!</definedName>
    <definedName name="SG_15_08">#REF!</definedName>
    <definedName name="SG_15_09" localSheetId="12">#REF!</definedName>
    <definedName name="SG_15_09" localSheetId="5">#REF!</definedName>
    <definedName name="SG_15_09">#REF!</definedName>
    <definedName name="SG_15_10" localSheetId="12">#REF!</definedName>
    <definedName name="SG_15_10" localSheetId="5">#REF!</definedName>
    <definedName name="SG_15_10">#REF!</definedName>
    <definedName name="SG_15_11" localSheetId="12">#REF!</definedName>
    <definedName name="SG_15_11" localSheetId="5">#REF!</definedName>
    <definedName name="SG_15_11">#REF!</definedName>
    <definedName name="SG_15_12" localSheetId="12">#REF!</definedName>
    <definedName name="SG_15_12" localSheetId="5">#REF!</definedName>
    <definedName name="SG_15_12">#REF!</definedName>
    <definedName name="SG_15_13" localSheetId="12">#REF!</definedName>
    <definedName name="SG_15_13" localSheetId="5">#REF!</definedName>
    <definedName name="SG_15_13">#REF!</definedName>
    <definedName name="SG_15_14" localSheetId="12">#REF!</definedName>
    <definedName name="SG_15_14" localSheetId="5">#REF!</definedName>
    <definedName name="SG_15_14">#REF!</definedName>
    <definedName name="SG_15_15" localSheetId="12">#REF!</definedName>
    <definedName name="SG_15_15" localSheetId="5">#REF!</definedName>
    <definedName name="SG_15_15">#REF!</definedName>
    <definedName name="SG_15_16" localSheetId="12">#REF!</definedName>
    <definedName name="SG_15_16" localSheetId="5">#REF!</definedName>
    <definedName name="SG_15_16">#REF!</definedName>
    <definedName name="SG_15_17" localSheetId="12">#REF!</definedName>
    <definedName name="SG_15_17" localSheetId="5">#REF!</definedName>
    <definedName name="SG_15_17">#REF!</definedName>
    <definedName name="SG_15_18" localSheetId="12">#REF!</definedName>
    <definedName name="SG_15_18" localSheetId="5">#REF!</definedName>
    <definedName name="SG_15_18">#REF!</definedName>
    <definedName name="SG_15_19" localSheetId="12">#REF!</definedName>
    <definedName name="SG_15_19" localSheetId="5">#REF!</definedName>
    <definedName name="SG_15_19">#REF!</definedName>
    <definedName name="SG_15_20" localSheetId="12">#REF!</definedName>
    <definedName name="SG_15_20" localSheetId="5">#REF!</definedName>
    <definedName name="SG_15_20">#REF!</definedName>
    <definedName name="SG_15_21" localSheetId="12">#REF!</definedName>
    <definedName name="SG_15_21" localSheetId="5">#REF!</definedName>
    <definedName name="SG_15_21">#REF!</definedName>
    <definedName name="SG_15_22" localSheetId="12">#REF!</definedName>
    <definedName name="SG_15_22" localSheetId="5">#REF!</definedName>
    <definedName name="SG_15_22">#REF!</definedName>
    <definedName name="SG_15_23" localSheetId="12">#REF!</definedName>
    <definedName name="SG_15_23" localSheetId="5">#REF!</definedName>
    <definedName name="SG_15_23">#REF!</definedName>
    <definedName name="SG_15_24" localSheetId="12">#REF!</definedName>
    <definedName name="SG_15_24" localSheetId="5">#REF!</definedName>
    <definedName name="SG_15_24">#REF!</definedName>
    <definedName name="SG_15_25" localSheetId="12">#REF!</definedName>
    <definedName name="SG_15_25" localSheetId="5">#REF!</definedName>
    <definedName name="SG_15_25">#REF!</definedName>
    <definedName name="SG_16_01" localSheetId="12">#REF!</definedName>
    <definedName name="SG_16_01" localSheetId="5">#REF!</definedName>
    <definedName name="SG_16_01">#REF!</definedName>
    <definedName name="SG_16_02" localSheetId="12">#REF!</definedName>
    <definedName name="SG_16_02" localSheetId="5">#REF!</definedName>
    <definedName name="SG_16_02">#REF!</definedName>
    <definedName name="SG_16_03" localSheetId="12">#REF!</definedName>
    <definedName name="SG_16_03" localSheetId="5">#REF!</definedName>
    <definedName name="SG_16_03">#REF!</definedName>
    <definedName name="SG_16_04" localSheetId="12">#REF!</definedName>
    <definedName name="SG_16_04" localSheetId="5">#REF!</definedName>
    <definedName name="SG_16_04">#REF!</definedName>
    <definedName name="SG_16_05" localSheetId="12">#REF!</definedName>
    <definedName name="SG_16_05" localSheetId="5">#REF!</definedName>
    <definedName name="SG_16_05">#REF!</definedName>
    <definedName name="SG_16_06" localSheetId="12">#REF!</definedName>
    <definedName name="SG_16_06" localSheetId="5">#REF!</definedName>
    <definedName name="SG_16_06">#REF!</definedName>
    <definedName name="SG_16_07" localSheetId="12">#REF!</definedName>
    <definedName name="SG_16_07" localSheetId="5">#REF!</definedName>
    <definedName name="SG_16_07">#REF!</definedName>
    <definedName name="SG_16_08" localSheetId="12">#REF!</definedName>
    <definedName name="SG_16_08" localSheetId="5">#REF!</definedName>
    <definedName name="SG_16_08">#REF!</definedName>
    <definedName name="SG_16_09" localSheetId="12">#REF!</definedName>
    <definedName name="SG_16_09" localSheetId="5">#REF!</definedName>
    <definedName name="SG_16_09">#REF!</definedName>
    <definedName name="SG_16_10" localSheetId="12">#REF!</definedName>
    <definedName name="SG_16_10" localSheetId="5">#REF!</definedName>
    <definedName name="SG_16_10">#REF!</definedName>
    <definedName name="SG_16_11" localSheetId="12">#REF!</definedName>
    <definedName name="SG_16_11" localSheetId="5">#REF!</definedName>
    <definedName name="SG_16_11">#REF!</definedName>
    <definedName name="SG_16_12" localSheetId="12">#REF!</definedName>
    <definedName name="SG_16_12" localSheetId="5">#REF!</definedName>
    <definedName name="SG_16_12">#REF!</definedName>
    <definedName name="SG_16_13" localSheetId="12">#REF!</definedName>
    <definedName name="SG_16_13" localSheetId="5">#REF!</definedName>
    <definedName name="SG_16_13">#REF!</definedName>
    <definedName name="SG_16_14" localSheetId="12">#REF!</definedName>
    <definedName name="SG_16_14" localSheetId="5">#REF!</definedName>
    <definedName name="SG_16_14">#REF!</definedName>
    <definedName name="SG_16_15" localSheetId="12">#REF!</definedName>
    <definedName name="SG_16_15" localSheetId="5">#REF!</definedName>
    <definedName name="SG_16_15">#REF!</definedName>
    <definedName name="SG_16_16" localSheetId="12">#REF!</definedName>
    <definedName name="SG_16_16" localSheetId="5">#REF!</definedName>
    <definedName name="SG_16_16">#REF!</definedName>
    <definedName name="SG_16_17" localSheetId="12">#REF!</definedName>
    <definedName name="SG_16_17" localSheetId="5">#REF!</definedName>
    <definedName name="SG_16_17">#REF!</definedName>
    <definedName name="SG_16_18" localSheetId="12">#REF!</definedName>
    <definedName name="SG_16_18" localSheetId="5">#REF!</definedName>
    <definedName name="SG_16_18">#REF!</definedName>
    <definedName name="SG_16_19" localSheetId="12">#REF!</definedName>
    <definedName name="SG_16_19" localSheetId="5">#REF!</definedName>
    <definedName name="SG_16_19">#REF!</definedName>
    <definedName name="SG_16_20" localSheetId="12">#REF!</definedName>
    <definedName name="SG_16_20" localSheetId="5">#REF!</definedName>
    <definedName name="SG_16_20">#REF!</definedName>
    <definedName name="SG_16_21" localSheetId="12">#REF!</definedName>
    <definedName name="SG_16_21" localSheetId="5">#REF!</definedName>
    <definedName name="SG_16_21">#REF!</definedName>
    <definedName name="SG_16_22" localSheetId="12">#REF!</definedName>
    <definedName name="SG_16_22" localSheetId="5">#REF!</definedName>
    <definedName name="SG_16_22">#REF!</definedName>
    <definedName name="SG_16_23" localSheetId="12">#REF!</definedName>
    <definedName name="SG_16_23" localSheetId="5">#REF!</definedName>
    <definedName name="SG_16_23">#REF!</definedName>
    <definedName name="SG_16_24" localSheetId="12">#REF!</definedName>
    <definedName name="SG_16_24" localSheetId="5">#REF!</definedName>
    <definedName name="SG_16_24">#REF!</definedName>
    <definedName name="SG_16_25" localSheetId="12">#REF!</definedName>
    <definedName name="SG_16_25" localSheetId="5">#REF!</definedName>
    <definedName name="SG_16_25">#REF!</definedName>
    <definedName name="SG_17_01" localSheetId="12">#REF!</definedName>
    <definedName name="SG_17_01" localSheetId="5">#REF!</definedName>
    <definedName name="SG_17_01">#REF!</definedName>
    <definedName name="SG_17_02" localSheetId="12">#REF!</definedName>
    <definedName name="SG_17_02" localSheetId="5">#REF!</definedName>
    <definedName name="SG_17_02">#REF!</definedName>
    <definedName name="SG_17_03" localSheetId="12">#REF!</definedName>
    <definedName name="SG_17_03" localSheetId="5">#REF!</definedName>
    <definedName name="SG_17_03">#REF!</definedName>
    <definedName name="SG_17_04" localSheetId="12">#REF!</definedName>
    <definedName name="SG_17_04" localSheetId="5">#REF!</definedName>
    <definedName name="SG_17_04">#REF!</definedName>
    <definedName name="SG_17_05" localSheetId="12">#REF!</definedName>
    <definedName name="SG_17_05" localSheetId="5">#REF!</definedName>
    <definedName name="SG_17_05">#REF!</definedName>
    <definedName name="SG_17_06" localSheetId="12">#REF!</definedName>
    <definedName name="SG_17_06" localSheetId="5">#REF!</definedName>
    <definedName name="SG_17_06">#REF!</definedName>
    <definedName name="SG_17_07" localSheetId="12">#REF!</definedName>
    <definedName name="SG_17_07" localSheetId="5">#REF!</definedName>
    <definedName name="SG_17_07">#REF!</definedName>
    <definedName name="SG_17_08" localSheetId="12">#REF!</definedName>
    <definedName name="SG_17_08" localSheetId="5">#REF!</definedName>
    <definedName name="SG_17_08">#REF!</definedName>
    <definedName name="SG_17_09" localSheetId="12">#REF!</definedName>
    <definedName name="SG_17_09" localSheetId="5">#REF!</definedName>
    <definedName name="SG_17_09">#REF!</definedName>
    <definedName name="SG_17_10" localSheetId="12">#REF!</definedName>
    <definedName name="SG_17_10" localSheetId="5">#REF!</definedName>
    <definedName name="SG_17_10">#REF!</definedName>
    <definedName name="SG_17_11" localSheetId="12">#REF!</definedName>
    <definedName name="SG_17_11" localSheetId="5">#REF!</definedName>
    <definedName name="SG_17_11">#REF!</definedName>
    <definedName name="SG_17_12" localSheetId="12">#REF!</definedName>
    <definedName name="SG_17_12" localSheetId="5">#REF!</definedName>
    <definedName name="SG_17_12">#REF!</definedName>
    <definedName name="SG_17_13" localSheetId="12">#REF!</definedName>
    <definedName name="SG_17_13" localSheetId="5">#REF!</definedName>
    <definedName name="SG_17_13">#REF!</definedName>
    <definedName name="SG_17_14" localSheetId="12">#REF!</definedName>
    <definedName name="SG_17_14" localSheetId="5">#REF!</definedName>
    <definedName name="SG_17_14">#REF!</definedName>
    <definedName name="SG_17_15" localSheetId="12">#REF!</definedName>
    <definedName name="SG_17_15" localSheetId="5">#REF!</definedName>
    <definedName name="SG_17_15">#REF!</definedName>
    <definedName name="SG_17_16" localSheetId="12">#REF!</definedName>
    <definedName name="SG_17_16" localSheetId="5">#REF!</definedName>
    <definedName name="SG_17_16">#REF!</definedName>
    <definedName name="SG_17_17" localSheetId="12">#REF!</definedName>
    <definedName name="SG_17_17" localSheetId="5">#REF!</definedName>
    <definedName name="SG_17_17">#REF!</definedName>
    <definedName name="SG_17_18" localSheetId="12">#REF!</definedName>
    <definedName name="SG_17_18" localSheetId="5">#REF!</definedName>
    <definedName name="SG_17_18">#REF!</definedName>
    <definedName name="SG_17_19" localSheetId="12">#REF!</definedName>
    <definedName name="SG_17_19" localSheetId="5">#REF!</definedName>
    <definedName name="SG_17_19">#REF!</definedName>
    <definedName name="SG_17_20" localSheetId="12">#REF!</definedName>
    <definedName name="SG_17_20" localSheetId="5">#REF!</definedName>
    <definedName name="SG_17_20">#REF!</definedName>
    <definedName name="SG_17_21" localSheetId="12">#REF!</definedName>
    <definedName name="SG_17_21" localSheetId="5">#REF!</definedName>
    <definedName name="SG_17_21">#REF!</definedName>
    <definedName name="SG_17_22" localSheetId="12">#REF!</definedName>
    <definedName name="SG_17_22" localSheetId="5">#REF!</definedName>
    <definedName name="SG_17_22">#REF!</definedName>
    <definedName name="SG_17_23" localSheetId="12">#REF!</definedName>
    <definedName name="SG_17_23" localSheetId="5">#REF!</definedName>
    <definedName name="SG_17_23">#REF!</definedName>
    <definedName name="SG_17_24" localSheetId="12">#REF!</definedName>
    <definedName name="SG_17_24" localSheetId="5">#REF!</definedName>
    <definedName name="SG_17_24">#REF!</definedName>
    <definedName name="SG_17_25" localSheetId="12">#REF!</definedName>
    <definedName name="SG_17_25" localSheetId="5">#REF!</definedName>
    <definedName name="SG_17_25">#REF!</definedName>
    <definedName name="SG_18_01" localSheetId="12">#REF!</definedName>
    <definedName name="SG_18_01" localSheetId="5">#REF!</definedName>
    <definedName name="SG_18_01">#REF!</definedName>
    <definedName name="SG_18_02" localSheetId="12">#REF!</definedName>
    <definedName name="SG_18_02" localSheetId="5">#REF!</definedName>
    <definedName name="SG_18_02">#REF!</definedName>
    <definedName name="SG_18_03" localSheetId="12">#REF!</definedName>
    <definedName name="SG_18_03" localSheetId="5">#REF!</definedName>
    <definedName name="SG_18_03">#REF!</definedName>
    <definedName name="SG_18_04" localSheetId="12">#REF!</definedName>
    <definedName name="SG_18_04" localSheetId="5">#REF!</definedName>
    <definedName name="SG_18_04">#REF!</definedName>
    <definedName name="SG_18_05" localSheetId="12">#REF!</definedName>
    <definedName name="SG_18_05" localSheetId="5">#REF!</definedName>
    <definedName name="SG_18_05">#REF!</definedName>
    <definedName name="SG_18_06" localSheetId="12">#REF!</definedName>
    <definedName name="SG_18_06" localSheetId="5">#REF!</definedName>
    <definedName name="SG_18_06">#REF!</definedName>
    <definedName name="SG_18_07" localSheetId="12">#REF!</definedName>
    <definedName name="SG_18_07" localSheetId="5">#REF!</definedName>
    <definedName name="SG_18_07">#REF!</definedName>
    <definedName name="SG_18_08" localSheetId="12">#REF!</definedName>
    <definedName name="SG_18_08" localSheetId="5">#REF!</definedName>
    <definedName name="SG_18_08">#REF!</definedName>
    <definedName name="SG_18_09" localSheetId="12">#REF!</definedName>
    <definedName name="SG_18_09" localSheetId="5">#REF!</definedName>
    <definedName name="SG_18_09">#REF!</definedName>
    <definedName name="SG_18_10" localSheetId="12">#REF!</definedName>
    <definedName name="SG_18_10" localSheetId="5">#REF!</definedName>
    <definedName name="SG_18_10">#REF!</definedName>
    <definedName name="SG_18_11" localSheetId="12">#REF!</definedName>
    <definedName name="SG_18_11" localSheetId="5">#REF!</definedName>
    <definedName name="SG_18_11">#REF!</definedName>
    <definedName name="SG_18_12" localSheetId="12">#REF!</definedName>
    <definedName name="SG_18_12" localSheetId="5">#REF!</definedName>
    <definedName name="SG_18_12">#REF!</definedName>
    <definedName name="SG_18_13" localSheetId="12">#REF!</definedName>
    <definedName name="SG_18_13" localSheetId="5">#REF!</definedName>
    <definedName name="SG_18_13">#REF!</definedName>
    <definedName name="SG_18_14" localSheetId="12">#REF!</definedName>
    <definedName name="SG_18_14" localSheetId="5">#REF!</definedName>
    <definedName name="SG_18_14">#REF!</definedName>
    <definedName name="SG_18_15" localSheetId="12">#REF!</definedName>
    <definedName name="SG_18_15" localSheetId="5">#REF!</definedName>
    <definedName name="SG_18_15">#REF!</definedName>
    <definedName name="SG_18_16" localSheetId="12">#REF!</definedName>
    <definedName name="SG_18_16" localSheetId="5">#REF!</definedName>
    <definedName name="SG_18_16">#REF!</definedName>
    <definedName name="SG_18_17" localSheetId="12">#REF!</definedName>
    <definedName name="SG_18_17" localSheetId="5">#REF!</definedName>
    <definedName name="SG_18_17">#REF!</definedName>
    <definedName name="SG_18_18" localSheetId="12">#REF!</definedName>
    <definedName name="SG_18_18" localSheetId="5">#REF!</definedName>
    <definedName name="SG_18_18">#REF!</definedName>
    <definedName name="SG_18_19" localSheetId="12">#REF!</definedName>
    <definedName name="SG_18_19" localSheetId="5">#REF!</definedName>
    <definedName name="SG_18_19">#REF!</definedName>
    <definedName name="SG_18_20" localSheetId="12">#REF!</definedName>
    <definedName name="SG_18_20" localSheetId="5">#REF!</definedName>
    <definedName name="SG_18_20">#REF!</definedName>
    <definedName name="SG_18_21" localSheetId="12">#REF!</definedName>
    <definedName name="SG_18_21" localSheetId="5">#REF!</definedName>
    <definedName name="SG_18_21">#REF!</definedName>
    <definedName name="SG_18_22" localSheetId="12">#REF!</definedName>
    <definedName name="SG_18_22" localSheetId="5">#REF!</definedName>
    <definedName name="SG_18_22">#REF!</definedName>
    <definedName name="SG_18_23" localSheetId="12">#REF!</definedName>
    <definedName name="SG_18_23" localSheetId="5">#REF!</definedName>
    <definedName name="SG_18_23">#REF!</definedName>
    <definedName name="SG_18_24" localSheetId="12">#REF!</definedName>
    <definedName name="SG_18_24" localSheetId="5">#REF!</definedName>
    <definedName name="SG_18_24">#REF!</definedName>
    <definedName name="SG_18_25" localSheetId="12">#REF!</definedName>
    <definedName name="SG_18_25" localSheetId="5">#REF!</definedName>
    <definedName name="SG_18_25">#REF!</definedName>
    <definedName name="SG_19_01" localSheetId="12">#REF!</definedName>
    <definedName name="SG_19_01" localSheetId="5">#REF!</definedName>
    <definedName name="SG_19_01">#REF!</definedName>
    <definedName name="SG_19_02" localSheetId="12">#REF!</definedName>
    <definedName name="SG_19_02" localSheetId="5">#REF!</definedName>
    <definedName name="SG_19_02">#REF!</definedName>
    <definedName name="SG_19_03" localSheetId="12">#REF!</definedName>
    <definedName name="SG_19_03" localSheetId="5">#REF!</definedName>
    <definedName name="SG_19_03">#REF!</definedName>
    <definedName name="SG_19_04" localSheetId="12">#REF!</definedName>
    <definedName name="SG_19_04" localSheetId="5">#REF!</definedName>
    <definedName name="SG_19_04">#REF!</definedName>
    <definedName name="SG_19_05" localSheetId="12">#REF!</definedName>
    <definedName name="SG_19_05" localSheetId="5">#REF!</definedName>
    <definedName name="SG_19_05">#REF!</definedName>
    <definedName name="SG_19_06" localSheetId="12">#REF!</definedName>
    <definedName name="SG_19_06" localSheetId="5">#REF!</definedName>
    <definedName name="SG_19_06">#REF!</definedName>
    <definedName name="SG_19_07" localSheetId="12">#REF!</definedName>
    <definedName name="SG_19_07" localSheetId="5">#REF!</definedName>
    <definedName name="SG_19_07">#REF!</definedName>
    <definedName name="SG_19_08" localSheetId="12">#REF!</definedName>
    <definedName name="SG_19_08" localSheetId="5">#REF!</definedName>
    <definedName name="SG_19_08">#REF!</definedName>
    <definedName name="SG_19_09" localSheetId="12">#REF!</definedName>
    <definedName name="SG_19_09" localSheetId="5">#REF!</definedName>
    <definedName name="SG_19_09">#REF!</definedName>
    <definedName name="SG_19_10" localSheetId="12">#REF!</definedName>
    <definedName name="SG_19_10" localSheetId="5">#REF!</definedName>
    <definedName name="SG_19_10">#REF!</definedName>
    <definedName name="SG_19_11" localSheetId="12">#REF!</definedName>
    <definedName name="SG_19_11" localSheetId="5">#REF!</definedName>
    <definedName name="SG_19_11">#REF!</definedName>
    <definedName name="SG_19_12" localSheetId="12">#REF!</definedName>
    <definedName name="SG_19_12" localSheetId="5">#REF!</definedName>
    <definedName name="SG_19_12">#REF!</definedName>
    <definedName name="SG_19_13" localSheetId="12">#REF!</definedName>
    <definedName name="SG_19_13" localSheetId="5">#REF!</definedName>
    <definedName name="SG_19_13">#REF!</definedName>
    <definedName name="SG_19_14" localSheetId="12">#REF!</definedName>
    <definedName name="SG_19_14" localSheetId="5">#REF!</definedName>
    <definedName name="SG_19_14">#REF!</definedName>
    <definedName name="SG_19_15" localSheetId="12">#REF!</definedName>
    <definedName name="SG_19_15" localSheetId="5">#REF!</definedName>
    <definedName name="SG_19_15">#REF!</definedName>
    <definedName name="SG_19_16" localSheetId="12">#REF!</definedName>
    <definedName name="SG_19_16" localSheetId="5">#REF!</definedName>
    <definedName name="SG_19_16">#REF!</definedName>
    <definedName name="SG_19_17" localSheetId="12">#REF!</definedName>
    <definedName name="SG_19_17" localSheetId="5">#REF!</definedName>
    <definedName name="SG_19_17">#REF!</definedName>
    <definedName name="SG_19_18" localSheetId="12">#REF!</definedName>
    <definedName name="SG_19_18" localSheetId="5">#REF!</definedName>
    <definedName name="SG_19_18">#REF!</definedName>
    <definedName name="SG_19_19" localSheetId="12">#REF!</definedName>
    <definedName name="SG_19_19" localSheetId="5">#REF!</definedName>
    <definedName name="SG_19_19">#REF!</definedName>
    <definedName name="SG_19_20" localSheetId="12">#REF!</definedName>
    <definedName name="SG_19_20" localSheetId="5">#REF!</definedName>
    <definedName name="SG_19_20">#REF!</definedName>
    <definedName name="SG_19_21" localSheetId="12">#REF!</definedName>
    <definedName name="SG_19_21" localSheetId="5">#REF!</definedName>
    <definedName name="SG_19_21">#REF!</definedName>
    <definedName name="SG_19_22" localSheetId="12">#REF!</definedName>
    <definedName name="SG_19_22" localSheetId="5">#REF!</definedName>
    <definedName name="SG_19_22">#REF!</definedName>
    <definedName name="SG_19_23" localSheetId="12">#REF!</definedName>
    <definedName name="SG_19_23" localSheetId="5">#REF!</definedName>
    <definedName name="SG_19_23">#REF!</definedName>
    <definedName name="SG_19_24" localSheetId="12">#REF!</definedName>
    <definedName name="SG_19_24" localSheetId="5">#REF!</definedName>
    <definedName name="SG_19_24">#REF!</definedName>
    <definedName name="SG_19_25" localSheetId="12">#REF!</definedName>
    <definedName name="SG_19_25" localSheetId="5">#REF!</definedName>
    <definedName name="SG_19_25">#REF!</definedName>
    <definedName name="SG_20_01" localSheetId="12">#REF!</definedName>
    <definedName name="SG_20_01" localSheetId="5">#REF!</definedName>
    <definedName name="SG_20_01">#REF!</definedName>
    <definedName name="SG_20_02" localSheetId="12">#REF!</definedName>
    <definedName name="SG_20_02" localSheetId="5">#REF!</definedName>
    <definedName name="SG_20_02">#REF!</definedName>
    <definedName name="SG_20_03" localSheetId="12">#REF!</definedName>
    <definedName name="SG_20_03" localSheetId="5">#REF!</definedName>
    <definedName name="SG_20_03">#REF!</definedName>
    <definedName name="SG_20_04" localSheetId="12">#REF!</definedName>
    <definedName name="SG_20_04" localSheetId="5">#REF!</definedName>
    <definedName name="SG_20_04">#REF!</definedName>
    <definedName name="SG_20_05" localSheetId="12">#REF!</definedName>
    <definedName name="SG_20_05" localSheetId="5">#REF!</definedName>
    <definedName name="SG_20_05">#REF!</definedName>
    <definedName name="SG_20_06" localSheetId="12">#REF!</definedName>
    <definedName name="SG_20_06" localSheetId="5">#REF!</definedName>
    <definedName name="SG_20_06">#REF!</definedName>
    <definedName name="SG_20_07" localSheetId="12">#REF!</definedName>
    <definedName name="SG_20_07" localSheetId="5">#REF!</definedName>
    <definedName name="SG_20_07">#REF!</definedName>
    <definedName name="SG_20_08" localSheetId="12">#REF!</definedName>
    <definedName name="SG_20_08" localSheetId="5">#REF!</definedName>
    <definedName name="SG_20_08">#REF!</definedName>
    <definedName name="SG_20_09" localSheetId="12">#REF!</definedName>
    <definedName name="SG_20_09" localSheetId="5">#REF!</definedName>
    <definedName name="SG_20_09">#REF!</definedName>
    <definedName name="SG_20_10" localSheetId="12">#REF!</definedName>
    <definedName name="SG_20_10" localSheetId="5">#REF!</definedName>
    <definedName name="SG_20_10">#REF!</definedName>
    <definedName name="SG_20_11" localSheetId="12">#REF!</definedName>
    <definedName name="SG_20_11" localSheetId="5">#REF!</definedName>
    <definedName name="SG_20_11">#REF!</definedName>
    <definedName name="SG_20_12" localSheetId="12">#REF!</definedName>
    <definedName name="SG_20_12" localSheetId="5">#REF!</definedName>
    <definedName name="SG_20_12">#REF!</definedName>
    <definedName name="SG_20_13" localSheetId="12">#REF!</definedName>
    <definedName name="SG_20_13" localSheetId="5">#REF!</definedName>
    <definedName name="SG_20_13">#REF!</definedName>
    <definedName name="SG_20_14" localSheetId="12">#REF!</definedName>
    <definedName name="SG_20_14" localSheetId="5">#REF!</definedName>
    <definedName name="SG_20_14">#REF!</definedName>
    <definedName name="SG_20_15" localSheetId="12">#REF!</definedName>
    <definedName name="SG_20_15" localSheetId="5">#REF!</definedName>
    <definedName name="SG_20_15">#REF!</definedName>
    <definedName name="SG_20_16" localSheetId="12">#REF!</definedName>
    <definedName name="SG_20_16" localSheetId="5">#REF!</definedName>
    <definedName name="SG_20_16">#REF!</definedName>
    <definedName name="SG_20_17" localSheetId="12">#REF!</definedName>
    <definedName name="SG_20_17" localSheetId="5">#REF!</definedName>
    <definedName name="SG_20_17">#REF!</definedName>
    <definedName name="SG_20_18" localSheetId="12">#REF!</definedName>
    <definedName name="SG_20_18" localSheetId="5">#REF!</definedName>
    <definedName name="SG_20_18">#REF!</definedName>
    <definedName name="SG_20_19" localSheetId="12">#REF!</definedName>
    <definedName name="SG_20_19" localSheetId="5">#REF!</definedName>
    <definedName name="SG_20_19">#REF!</definedName>
    <definedName name="SG_20_20" localSheetId="12">#REF!</definedName>
    <definedName name="SG_20_20" localSheetId="5">#REF!</definedName>
    <definedName name="SG_20_20">#REF!</definedName>
    <definedName name="SG_20_21" localSheetId="12">#REF!</definedName>
    <definedName name="SG_20_21" localSheetId="5">#REF!</definedName>
    <definedName name="SG_20_21">#REF!</definedName>
    <definedName name="SG_20_22" localSheetId="12">#REF!</definedName>
    <definedName name="SG_20_22" localSheetId="5">#REF!</definedName>
    <definedName name="SG_20_22">#REF!</definedName>
    <definedName name="SG_20_23" localSheetId="12">#REF!</definedName>
    <definedName name="SG_20_23" localSheetId="5">#REF!</definedName>
    <definedName name="SG_20_23">#REF!</definedName>
    <definedName name="SG_20_24" localSheetId="12">#REF!</definedName>
    <definedName name="SG_20_24" localSheetId="5">#REF!</definedName>
    <definedName name="SG_20_24">#REF!</definedName>
    <definedName name="SG_20_25" localSheetId="12">#REF!</definedName>
    <definedName name="SG_20_25" localSheetId="5">#REF!</definedName>
    <definedName name="SG_20_25">#REF!</definedName>
    <definedName name="SG_21_01" localSheetId="12">#REF!</definedName>
    <definedName name="SG_21_01" localSheetId="5">#REF!</definedName>
    <definedName name="SG_21_01">#REF!</definedName>
    <definedName name="SG_21_02" localSheetId="12">#REF!</definedName>
    <definedName name="SG_21_02" localSheetId="5">#REF!</definedName>
    <definedName name="SG_21_02">#REF!</definedName>
    <definedName name="SG_21_03" localSheetId="12">#REF!</definedName>
    <definedName name="SG_21_03" localSheetId="5">#REF!</definedName>
    <definedName name="SG_21_03">#REF!</definedName>
    <definedName name="SG_21_04" localSheetId="12">#REF!</definedName>
    <definedName name="SG_21_04" localSheetId="5">#REF!</definedName>
    <definedName name="SG_21_04">#REF!</definedName>
    <definedName name="SG_21_05" localSheetId="12">#REF!</definedName>
    <definedName name="SG_21_05" localSheetId="5">#REF!</definedName>
    <definedName name="SG_21_05">#REF!</definedName>
    <definedName name="SG_21_06" localSheetId="12">#REF!</definedName>
    <definedName name="SG_21_06" localSheetId="5">#REF!</definedName>
    <definedName name="SG_21_06">#REF!</definedName>
    <definedName name="SG_21_07" localSheetId="12">#REF!</definedName>
    <definedName name="SG_21_07" localSheetId="5">#REF!</definedName>
    <definedName name="SG_21_07">#REF!</definedName>
    <definedName name="SG_21_08" localSheetId="12">#REF!</definedName>
    <definedName name="SG_21_08" localSheetId="5">#REF!</definedName>
    <definedName name="SG_21_08">#REF!</definedName>
    <definedName name="SG_21_09" localSheetId="12">#REF!</definedName>
    <definedName name="SG_21_09" localSheetId="5">#REF!</definedName>
    <definedName name="SG_21_09">#REF!</definedName>
    <definedName name="SG_21_10" localSheetId="12">#REF!</definedName>
    <definedName name="SG_21_10" localSheetId="5">#REF!</definedName>
    <definedName name="SG_21_10">#REF!</definedName>
    <definedName name="SG_21_11" localSheetId="12">#REF!</definedName>
    <definedName name="SG_21_11" localSheetId="5">#REF!</definedName>
    <definedName name="SG_21_11">#REF!</definedName>
    <definedName name="SG_21_12" localSheetId="12">#REF!</definedName>
    <definedName name="SG_21_12" localSheetId="5">#REF!</definedName>
    <definedName name="SG_21_12">#REF!</definedName>
    <definedName name="SG_21_13" localSheetId="12">#REF!</definedName>
    <definedName name="SG_21_13" localSheetId="5">#REF!</definedName>
    <definedName name="SG_21_13">#REF!</definedName>
    <definedName name="SG_21_14" localSheetId="12">#REF!</definedName>
    <definedName name="SG_21_14" localSheetId="5">#REF!</definedName>
    <definedName name="SG_21_14">#REF!</definedName>
    <definedName name="SG_21_15" localSheetId="12">#REF!</definedName>
    <definedName name="SG_21_15" localSheetId="5">#REF!</definedName>
    <definedName name="SG_21_15">#REF!</definedName>
    <definedName name="SG_21_16" localSheetId="12">#REF!</definedName>
    <definedName name="SG_21_16" localSheetId="5">#REF!</definedName>
    <definedName name="SG_21_16">#REF!</definedName>
    <definedName name="SG_21_17" localSheetId="12">#REF!</definedName>
    <definedName name="SG_21_17" localSheetId="5">#REF!</definedName>
    <definedName name="SG_21_17">#REF!</definedName>
    <definedName name="SG_21_18" localSheetId="12">#REF!</definedName>
    <definedName name="SG_21_18" localSheetId="5">#REF!</definedName>
    <definedName name="SG_21_18">#REF!</definedName>
    <definedName name="SG_21_19" localSheetId="12">#REF!</definedName>
    <definedName name="SG_21_19" localSheetId="5">#REF!</definedName>
    <definedName name="SG_21_19">#REF!</definedName>
    <definedName name="SG_21_20" localSheetId="12">#REF!</definedName>
    <definedName name="SG_21_20" localSheetId="5">#REF!</definedName>
    <definedName name="SG_21_20">#REF!</definedName>
    <definedName name="SG_21_21" localSheetId="12">#REF!</definedName>
    <definedName name="SG_21_21" localSheetId="5">#REF!</definedName>
    <definedName name="SG_21_21">#REF!</definedName>
    <definedName name="SG_21_22" localSheetId="12">#REF!</definedName>
    <definedName name="SG_21_22" localSheetId="5">#REF!</definedName>
    <definedName name="SG_21_22">#REF!</definedName>
    <definedName name="SG_21_23" localSheetId="12">#REF!</definedName>
    <definedName name="SG_21_23" localSheetId="5">#REF!</definedName>
    <definedName name="SG_21_23">#REF!</definedName>
    <definedName name="SG_21_24" localSheetId="12">#REF!</definedName>
    <definedName name="SG_21_24" localSheetId="5">#REF!</definedName>
    <definedName name="SG_21_24">#REF!</definedName>
    <definedName name="SG_21_25" localSheetId="12">#REF!</definedName>
    <definedName name="SG_21_25" localSheetId="5">#REF!</definedName>
    <definedName name="SG_21_25">#REF!</definedName>
    <definedName name="SG_22_01" localSheetId="12">#REF!</definedName>
    <definedName name="SG_22_01" localSheetId="5">#REF!</definedName>
    <definedName name="SG_22_01">#REF!</definedName>
    <definedName name="SG_22_02" localSheetId="12">#REF!</definedName>
    <definedName name="SG_22_02" localSheetId="5">#REF!</definedName>
    <definedName name="SG_22_02">#REF!</definedName>
    <definedName name="SG_22_03" localSheetId="12">#REF!</definedName>
    <definedName name="SG_22_03" localSheetId="5">#REF!</definedName>
    <definedName name="SG_22_03">#REF!</definedName>
    <definedName name="SG_22_04" localSheetId="12">#REF!</definedName>
    <definedName name="SG_22_04" localSheetId="5">#REF!</definedName>
    <definedName name="SG_22_04">#REF!</definedName>
    <definedName name="SG_22_05" localSheetId="12">#REF!</definedName>
    <definedName name="SG_22_05" localSheetId="5">#REF!</definedName>
    <definedName name="SG_22_05">#REF!</definedName>
    <definedName name="SG_22_06" localSheetId="12">#REF!</definedName>
    <definedName name="SG_22_06" localSheetId="5">#REF!</definedName>
    <definedName name="SG_22_06">#REF!</definedName>
    <definedName name="SG_22_07" localSheetId="12">#REF!</definedName>
    <definedName name="SG_22_07" localSheetId="5">#REF!</definedName>
    <definedName name="SG_22_07">#REF!</definedName>
    <definedName name="SG_22_08" localSheetId="12">#REF!</definedName>
    <definedName name="SG_22_08" localSheetId="5">#REF!</definedName>
    <definedName name="SG_22_08">#REF!</definedName>
    <definedName name="SG_22_09" localSheetId="12">#REF!</definedName>
    <definedName name="SG_22_09" localSheetId="5">#REF!</definedName>
    <definedName name="SG_22_09">#REF!</definedName>
    <definedName name="SG_22_10" localSheetId="12">#REF!</definedName>
    <definedName name="SG_22_10" localSheetId="5">#REF!</definedName>
    <definedName name="SG_22_10">#REF!</definedName>
    <definedName name="SG_22_11" localSheetId="12">#REF!</definedName>
    <definedName name="SG_22_11" localSheetId="5">#REF!</definedName>
    <definedName name="SG_22_11">#REF!</definedName>
    <definedName name="SG_22_12" localSheetId="12">#REF!</definedName>
    <definedName name="SG_22_12" localSheetId="5">#REF!</definedName>
    <definedName name="SG_22_12">#REF!</definedName>
    <definedName name="SG_22_13" localSheetId="12">#REF!</definedName>
    <definedName name="SG_22_13" localSheetId="5">#REF!</definedName>
    <definedName name="SG_22_13">#REF!</definedName>
    <definedName name="SG_22_14" localSheetId="12">#REF!</definedName>
    <definedName name="SG_22_14" localSheetId="5">#REF!</definedName>
    <definedName name="SG_22_14">#REF!</definedName>
    <definedName name="SG_22_15" localSheetId="12">#REF!</definedName>
    <definedName name="SG_22_15" localSheetId="5">#REF!</definedName>
    <definedName name="SG_22_15">#REF!</definedName>
    <definedName name="SG_22_16" localSheetId="12">#REF!</definedName>
    <definedName name="SG_22_16" localSheetId="5">#REF!</definedName>
    <definedName name="SG_22_16">#REF!</definedName>
    <definedName name="SG_22_17" localSheetId="12">#REF!</definedName>
    <definedName name="SG_22_17" localSheetId="5">#REF!</definedName>
    <definedName name="SG_22_17">#REF!</definedName>
    <definedName name="SG_22_18" localSheetId="12">#REF!</definedName>
    <definedName name="SG_22_18" localSheetId="5">#REF!</definedName>
    <definedName name="SG_22_18">#REF!</definedName>
    <definedName name="SG_22_19" localSheetId="12">#REF!</definedName>
    <definedName name="SG_22_19" localSheetId="5">#REF!</definedName>
    <definedName name="SG_22_19">#REF!</definedName>
    <definedName name="SG_22_20" localSheetId="12">#REF!</definedName>
    <definedName name="SG_22_20" localSheetId="5">#REF!</definedName>
    <definedName name="SG_22_20">#REF!</definedName>
    <definedName name="SG_22_21" localSheetId="12">#REF!</definedName>
    <definedName name="SG_22_21" localSheetId="5">#REF!</definedName>
    <definedName name="SG_22_21">#REF!</definedName>
    <definedName name="SG_22_22" localSheetId="12">#REF!</definedName>
    <definedName name="SG_22_22" localSheetId="5">#REF!</definedName>
    <definedName name="SG_22_22">#REF!</definedName>
    <definedName name="SG_22_23" localSheetId="12">#REF!</definedName>
    <definedName name="SG_22_23" localSheetId="5">#REF!</definedName>
    <definedName name="SG_22_23">#REF!</definedName>
    <definedName name="SG_22_24" localSheetId="12">#REF!</definedName>
    <definedName name="SG_22_24" localSheetId="5">#REF!</definedName>
    <definedName name="SG_22_24">#REF!</definedName>
    <definedName name="SG_22_25" localSheetId="12">#REF!</definedName>
    <definedName name="SG_22_25" localSheetId="5">#REF!</definedName>
    <definedName name="SG_22_25">#REF!</definedName>
    <definedName name="SG_23_01" localSheetId="12">#REF!</definedName>
    <definedName name="SG_23_01" localSheetId="5">#REF!</definedName>
    <definedName name="SG_23_01">#REF!</definedName>
    <definedName name="SG_23_02" localSheetId="12">#REF!</definedName>
    <definedName name="SG_23_02" localSheetId="5">#REF!</definedName>
    <definedName name="SG_23_02">#REF!</definedName>
    <definedName name="SG_23_03" localSheetId="12">#REF!</definedName>
    <definedName name="SG_23_03" localSheetId="5">#REF!</definedName>
    <definedName name="SG_23_03">#REF!</definedName>
    <definedName name="SG_23_04" localSheetId="12">#REF!</definedName>
    <definedName name="SG_23_04" localSheetId="5">#REF!</definedName>
    <definedName name="SG_23_04">#REF!</definedName>
    <definedName name="SG_23_05" localSheetId="12">#REF!</definedName>
    <definedName name="SG_23_05" localSheetId="5">#REF!</definedName>
    <definedName name="SG_23_05">#REF!</definedName>
    <definedName name="SG_23_06" localSheetId="12">#REF!</definedName>
    <definedName name="SG_23_06" localSheetId="5">#REF!</definedName>
    <definedName name="SG_23_06">#REF!</definedName>
    <definedName name="SG_23_07" localSheetId="12">#REF!</definedName>
    <definedName name="SG_23_07" localSheetId="5">#REF!</definedName>
    <definedName name="SG_23_07">#REF!</definedName>
    <definedName name="SG_23_08" localSheetId="12">#REF!</definedName>
    <definedName name="SG_23_08" localSheetId="5">#REF!</definedName>
    <definedName name="SG_23_08">#REF!</definedName>
    <definedName name="SG_23_09" localSheetId="12">#REF!</definedName>
    <definedName name="SG_23_09" localSheetId="5">#REF!</definedName>
    <definedName name="SG_23_09">#REF!</definedName>
    <definedName name="SG_23_10" localSheetId="12">#REF!</definedName>
    <definedName name="SG_23_10" localSheetId="5">#REF!</definedName>
    <definedName name="SG_23_10">#REF!</definedName>
    <definedName name="SG_23_11" localSheetId="12">#REF!</definedName>
    <definedName name="SG_23_11" localSheetId="5">#REF!</definedName>
    <definedName name="SG_23_11">#REF!</definedName>
    <definedName name="SG_23_12" localSheetId="12">#REF!</definedName>
    <definedName name="SG_23_12" localSheetId="5">#REF!</definedName>
    <definedName name="SG_23_12">#REF!</definedName>
    <definedName name="SG_23_13" localSheetId="12">#REF!</definedName>
    <definedName name="SG_23_13" localSheetId="5">#REF!</definedName>
    <definedName name="SG_23_13">#REF!</definedName>
    <definedName name="SG_23_14" localSheetId="12">#REF!</definedName>
    <definedName name="SG_23_14" localSheetId="5">#REF!</definedName>
    <definedName name="SG_23_14">#REF!</definedName>
    <definedName name="SG_23_15" localSheetId="12">#REF!</definedName>
    <definedName name="SG_23_15" localSheetId="5">#REF!</definedName>
    <definedName name="SG_23_15">#REF!</definedName>
    <definedName name="SG_23_16" localSheetId="12">#REF!</definedName>
    <definedName name="SG_23_16" localSheetId="5">#REF!</definedName>
    <definedName name="SG_23_16">#REF!</definedName>
    <definedName name="SG_23_17" localSheetId="12">#REF!</definedName>
    <definedName name="SG_23_17" localSheetId="5">#REF!</definedName>
    <definedName name="SG_23_17">#REF!</definedName>
    <definedName name="SG_23_18" localSheetId="12">#REF!</definedName>
    <definedName name="SG_23_18" localSheetId="5">#REF!</definedName>
    <definedName name="SG_23_18">#REF!</definedName>
    <definedName name="SG_23_19" localSheetId="12">#REF!</definedName>
    <definedName name="SG_23_19" localSheetId="5">#REF!</definedName>
    <definedName name="SG_23_19">#REF!</definedName>
    <definedName name="SG_23_20" localSheetId="12">#REF!</definedName>
    <definedName name="SG_23_20" localSheetId="5">#REF!</definedName>
    <definedName name="SG_23_20">#REF!</definedName>
    <definedName name="SG_23_21" localSheetId="12">#REF!</definedName>
    <definedName name="SG_23_21" localSheetId="5">#REF!</definedName>
    <definedName name="SG_23_21">#REF!</definedName>
    <definedName name="SG_23_22" localSheetId="12">#REF!</definedName>
    <definedName name="SG_23_22" localSheetId="5">#REF!</definedName>
    <definedName name="SG_23_22">#REF!</definedName>
    <definedName name="SG_23_23" localSheetId="12">#REF!</definedName>
    <definedName name="SG_23_23" localSheetId="5">#REF!</definedName>
    <definedName name="SG_23_23">#REF!</definedName>
    <definedName name="SG_23_24" localSheetId="12">#REF!</definedName>
    <definedName name="SG_23_24" localSheetId="5">#REF!</definedName>
    <definedName name="SG_23_24">#REF!</definedName>
    <definedName name="SG_23_25" localSheetId="12">#REF!</definedName>
    <definedName name="SG_23_25" localSheetId="5">#REF!</definedName>
    <definedName name="SG_23_25">#REF!</definedName>
    <definedName name="SG_24_01" localSheetId="12">#REF!</definedName>
    <definedName name="SG_24_01" localSheetId="5">#REF!</definedName>
    <definedName name="SG_24_01">#REF!</definedName>
    <definedName name="SG_24_02" localSheetId="12">#REF!</definedName>
    <definedName name="SG_24_02" localSheetId="5">#REF!</definedName>
    <definedName name="SG_24_02">#REF!</definedName>
    <definedName name="SG_24_03" localSheetId="12">#REF!</definedName>
    <definedName name="SG_24_03" localSheetId="5">#REF!</definedName>
    <definedName name="SG_24_03">#REF!</definedName>
    <definedName name="SG_24_04" localSheetId="12">#REF!</definedName>
    <definedName name="SG_24_04" localSheetId="5">#REF!</definedName>
    <definedName name="SG_24_04">#REF!</definedName>
    <definedName name="SG_24_05" localSheetId="12">#REF!</definedName>
    <definedName name="SG_24_05" localSheetId="5">#REF!</definedName>
    <definedName name="SG_24_05">#REF!</definedName>
    <definedName name="SG_24_06" localSheetId="12">#REF!</definedName>
    <definedName name="SG_24_06" localSheetId="5">#REF!</definedName>
    <definedName name="SG_24_06">#REF!</definedName>
    <definedName name="SG_24_07" localSheetId="12">#REF!</definedName>
    <definedName name="SG_24_07" localSheetId="5">#REF!</definedName>
    <definedName name="SG_24_07">#REF!</definedName>
    <definedName name="SG_24_08" localSheetId="12">#REF!</definedName>
    <definedName name="SG_24_08" localSheetId="5">#REF!</definedName>
    <definedName name="SG_24_08">#REF!</definedName>
    <definedName name="SG_24_09" localSheetId="12">#REF!</definedName>
    <definedName name="SG_24_09" localSheetId="5">#REF!</definedName>
    <definedName name="SG_24_09">#REF!</definedName>
    <definedName name="SG_24_10" localSheetId="12">#REF!</definedName>
    <definedName name="SG_24_10" localSheetId="5">#REF!</definedName>
    <definedName name="SG_24_10">#REF!</definedName>
    <definedName name="SG_24_11" localSheetId="12">#REF!</definedName>
    <definedName name="SG_24_11" localSheetId="5">#REF!</definedName>
    <definedName name="SG_24_11">#REF!</definedName>
    <definedName name="SG_24_12" localSheetId="12">#REF!</definedName>
    <definedName name="SG_24_12" localSheetId="5">#REF!</definedName>
    <definedName name="SG_24_12">#REF!</definedName>
    <definedName name="SG_24_13" localSheetId="12">#REF!</definedName>
    <definedName name="SG_24_13" localSheetId="5">#REF!</definedName>
    <definedName name="SG_24_13">#REF!</definedName>
    <definedName name="SG_24_14" localSheetId="12">#REF!</definedName>
    <definedName name="SG_24_14" localSheetId="5">#REF!</definedName>
    <definedName name="SG_24_14">#REF!</definedName>
    <definedName name="SG_24_15" localSheetId="12">#REF!</definedName>
    <definedName name="SG_24_15" localSheetId="5">#REF!</definedName>
    <definedName name="SG_24_15">#REF!</definedName>
    <definedName name="SG_24_16" localSheetId="12">#REF!</definedName>
    <definedName name="SG_24_16" localSheetId="5">#REF!</definedName>
    <definedName name="SG_24_16">#REF!</definedName>
    <definedName name="SG_24_17" localSheetId="12">#REF!</definedName>
    <definedName name="SG_24_17" localSheetId="5">#REF!</definedName>
    <definedName name="SG_24_17">#REF!</definedName>
    <definedName name="SG_24_18" localSheetId="12">#REF!</definedName>
    <definedName name="SG_24_18" localSheetId="5">#REF!</definedName>
    <definedName name="SG_24_18">#REF!</definedName>
    <definedName name="SG_24_19" localSheetId="12">#REF!</definedName>
    <definedName name="SG_24_19" localSheetId="5">#REF!</definedName>
    <definedName name="SG_24_19">#REF!</definedName>
    <definedName name="SG_24_20" localSheetId="12">#REF!</definedName>
    <definedName name="SG_24_20" localSheetId="5">#REF!</definedName>
    <definedName name="SG_24_20">#REF!</definedName>
    <definedName name="SG_24_21" localSheetId="12">#REF!</definedName>
    <definedName name="SG_24_21" localSheetId="5">#REF!</definedName>
    <definedName name="SG_24_21">#REF!</definedName>
    <definedName name="SG_24_22" localSheetId="12">#REF!</definedName>
    <definedName name="SG_24_22" localSheetId="5">#REF!</definedName>
    <definedName name="SG_24_22">#REF!</definedName>
    <definedName name="SG_24_23" localSheetId="12">#REF!</definedName>
    <definedName name="SG_24_23" localSheetId="5">#REF!</definedName>
    <definedName name="SG_24_23">#REF!</definedName>
    <definedName name="SG_24_24" localSheetId="12">#REF!</definedName>
    <definedName name="SG_24_24" localSheetId="5">#REF!</definedName>
    <definedName name="SG_24_24">#REF!</definedName>
    <definedName name="SG_24_25" localSheetId="12">#REF!</definedName>
    <definedName name="SG_24_25" localSheetId="5">#REF!</definedName>
    <definedName name="SG_24_25">#REF!</definedName>
    <definedName name="SG_25_01" localSheetId="12">#REF!</definedName>
    <definedName name="SG_25_01" localSheetId="5">#REF!</definedName>
    <definedName name="SG_25_01">#REF!</definedName>
    <definedName name="SG_25_02" localSheetId="12">#REF!</definedName>
    <definedName name="SG_25_02" localSheetId="5">#REF!</definedName>
    <definedName name="SG_25_02">#REF!</definedName>
    <definedName name="SG_25_03" localSheetId="12">#REF!</definedName>
    <definedName name="SG_25_03" localSheetId="5">#REF!</definedName>
    <definedName name="SG_25_03">#REF!</definedName>
    <definedName name="SG_25_04" localSheetId="12">#REF!</definedName>
    <definedName name="SG_25_04" localSheetId="5">#REF!</definedName>
    <definedName name="SG_25_04">#REF!</definedName>
    <definedName name="SG_25_05" localSheetId="12">#REF!</definedName>
    <definedName name="SG_25_05" localSheetId="5">#REF!</definedName>
    <definedName name="SG_25_05">#REF!</definedName>
    <definedName name="SG_25_06" localSheetId="12">#REF!</definedName>
    <definedName name="SG_25_06" localSheetId="5">#REF!</definedName>
    <definedName name="SG_25_06">#REF!</definedName>
    <definedName name="SG_25_07" localSheetId="12">#REF!</definedName>
    <definedName name="SG_25_07" localSheetId="5">#REF!</definedName>
    <definedName name="SG_25_07">#REF!</definedName>
    <definedName name="SG_25_08" localSheetId="12">#REF!</definedName>
    <definedName name="SG_25_08" localSheetId="5">#REF!</definedName>
    <definedName name="SG_25_08">#REF!</definedName>
    <definedName name="SG_25_09" localSheetId="12">#REF!</definedName>
    <definedName name="SG_25_09" localSheetId="5">#REF!</definedName>
    <definedName name="SG_25_09">#REF!</definedName>
    <definedName name="SG_25_10" localSheetId="12">#REF!</definedName>
    <definedName name="SG_25_10" localSheetId="5">#REF!</definedName>
    <definedName name="SG_25_10">#REF!</definedName>
    <definedName name="SG_25_11" localSheetId="12">#REF!</definedName>
    <definedName name="SG_25_11" localSheetId="5">#REF!</definedName>
    <definedName name="SG_25_11">#REF!</definedName>
    <definedName name="SG_25_12" localSheetId="12">#REF!</definedName>
    <definedName name="SG_25_12" localSheetId="5">#REF!</definedName>
    <definedName name="SG_25_12">#REF!</definedName>
    <definedName name="SG_25_13" localSheetId="12">#REF!</definedName>
    <definedName name="SG_25_13" localSheetId="5">#REF!</definedName>
    <definedName name="SG_25_13">#REF!</definedName>
    <definedName name="SG_25_14" localSheetId="12">#REF!</definedName>
    <definedName name="SG_25_14" localSheetId="5">#REF!</definedName>
    <definedName name="SG_25_14">#REF!</definedName>
    <definedName name="SG_25_15" localSheetId="12">#REF!</definedName>
    <definedName name="SG_25_15" localSheetId="5">#REF!</definedName>
    <definedName name="SG_25_15">#REF!</definedName>
    <definedName name="SG_25_16" localSheetId="12">#REF!</definedName>
    <definedName name="SG_25_16" localSheetId="5">#REF!</definedName>
    <definedName name="SG_25_16">#REF!</definedName>
    <definedName name="SG_25_17" localSheetId="12">#REF!</definedName>
    <definedName name="SG_25_17" localSheetId="5">#REF!</definedName>
    <definedName name="SG_25_17">#REF!</definedName>
    <definedName name="SG_25_18" localSheetId="12">#REF!</definedName>
    <definedName name="SG_25_18" localSheetId="5">#REF!</definedName>
    <definedName name="SG_25_18">#REF!</definedName>
    <definedName name="SG_25_19" localSheetId="12">#REF!</definedName>
    <definedName name="SG_25_19" localSheetId="5">#REF!</definedName>
    <definedName name="SG_25_19">#REF!</definedName>
    <definedName name="SG_25_20" localSheetId="12">#REF!</definedName>
    <definedName name="SG_25_20" localSheetId="5">#REF!</definedName>
    <definedName name="SG_25_20">#REF!</definedName>
    <definedName name="SG_25_21" localSheetId="12">#REF!</definedName>
    <definedName name="SG_25_21" localSheetId="5">#REF!</definedName>
    <definedName name="SG_25_21">#REF!</definedName>
    <definedName name="SG_25_22" localSheetId="12">#REF!</definedName>
    <definedName name="SG_25_22" localSheetId="5">#REF!</definedName>
    <definedName name="SG_25_22">#REF!</definedName>
    <definedName name="SG_25_23" localSheetId="12">#REF!</definedName>
    <definedName name="SG_25_23" localSheetId="5">#REF!</definedName>
    <definedName name="SG_25_23">#REF!</definedName>
    <definedName name="SG_25_24" localSheetId="12">#REF!</definedName>
    <definedName name="SG_25_24" localSheetId="5">#REF!</definedName>
    <definedName name="SG_25_24">#REF!</definedName>
    <definedName name="SG_25_25" localSheetId="12">#REF!</definedName>
    <definedName name="SG_25_25" localSheetId="5">#REF!</definedName>
    <definedName name="SG_25_25">#REF!</definedName>
    <definedName name="SIN" hidden="1">{#N/A,#N/A,FALSE,"Planilha";#N/A,#N/A,FALSE,"Resumo";#N/A,#N/A,FALSE,"Fisico";#N/A,#N/A,FALSE,"Financeiro";#N/A,#N/A,FALSE,"Financeiro"}</definedName>
    <definedName name="SINA" hidden="1">{#N/A,#N/A,FALSE,"Planilha";#N/A,#N/A,FALSE,"Resumo";#N/A,#N/A,FALSE,"Fisico";#N/A,#N/A,FALSE,"Financeiro";#N/A,#N/A,FALSE,"Financeiro"}</definedName>
    <definedName name="Sinapi" localSheetId="12">#REF!</definedName>
    <definedName name="Sinapi" localSheetId="5">#REF!</definedName>
    <definedName name="Sinapi">#REF!</definedName>
    <definedName name="SOLUM" localSheetId="12">[1]Reforma!#REF!</definedName>
    <definedName name="SOLUM" localSheetId="5">[1]Reforma!#REF!</definedName>
    <definedName name="SOLUM">[1]Reforma!#REF!</definedName>
    <definedName name="solver_adj" localSheetId="9" hidden="1">'Plan. Orçam. Resumo'!$A$14:$A$15</definedName>
    <definedName name="solver_cvg" localSheetId="9" hidden="1">0.0001</definedName>
    <definedName name="solver_drv" localSheetId="9" hidden="1">1</definedName>
    <definedName name="solver_eng" localSheetId="12" hidden="1">1</definedName>
    <definedName name="solver_eng" localSheetId="9" hidden="1">1</definedName>
    <definedName name="solver_est" localSheetId="9" hidden="1">1</definedName>
    <definedName name="solver_itr" localSheetId="9" hidden="1">2147483647</definedName>
    <definedName name="solver_lhs1" localSheetId="9" hidden="1">'Plan. Orçam. Resumo'!$A$14:$A$15</definedName>
    <definedName name="solver_lhs2" localSheetId="9" hidden="1">'Plan. Orçam. Resumo'!$A$14:$A$19</definedName>
    <definedName name="solver_lhs3" localSheetId="9" hidden="1">'Plan. Orçam. Resumo'!$A$14:$A$19</definedName>
    <definedName name="solver_lhs4" localSheetId="9" hidden="1">'Plan. Orçam. Resumo'!$O$7:$O$8</definedName>
    <definedName name="solver_lhs5" localSheetId="9" hidden="1">'Plan. Orçam. Resumo'!$J$7</definedName>
    <definedName name="solver_lhs6" localSheetId="9" hidden="1">'Plan. Orçam. Resumo'!$J$8</definedName>
    <definedName name="solver_mip" localSheetId="9" hidden="1">2147483647</definedName>
    <definedName name="solver_mni" localSheetId="9" hidden="1">30</definedName>
    <definedName name="solver_mrt" localSheetId="9" hidden="1">0.075</definedName>
    <definedName name="solver_msl" localSheetId="9" hidden="1">2</definedName>
    <definedName name="solver_neg" localSheetId="12" hidden="1">1</definedName>
    <definedName name="solver_neg" localSheetId="9" hidden="1">1</definedName>
    <definedName name="solver_nod" localSheetId="9" hidden="1">2147483647</definedName>
    <definedName name="solver_num" localSheetId="12" hidden="1">0</definedName>
    <definedName name="solver_num" localSheetId="9" hidden="1">4</definedName>
    <definedName name="solver_nwt" localSheetId="9" hidden="1">1</definedName>
    <definedName name="solver_opt" localSheetId="12" hidden="1">'Anexo I - Dren'!#REF!</definedName>
    <definedName name="solver_opt" localSheetId="9" hidden="1">'Plan. Orçam. Resumo'!$J$9</definedName>
    <definedName name="solver_pre" localSheetId="9" hidden="1">0.000001</definedName>
    <definedName name="solver_rbv" localSheetId="9" hidden="1">1</definedName>
    <definedName name="solver_rel1" localSheetId="9" hidden="1">4</definedName>
    <definedName name="solver_rel2" localSheetId="9" hidden="1">1</definedName>
    <definedName name="solver_rel3" localSheetId="9" hidden="1">3</definedName>
    <definedName name="solver_rel4" localSheetId="9" hidden="1">3</definedName>
    <definedName name="solver_rel5" localSheetId="9" hidden="1">1</definedName>
    <definedName name="solver_rel6" localSheetId="9" hidden="1">1</definedName>
    <definedName name="solver_rhs1" localSheetId="9" hidden="1">número inteiro</definedName>
    <definedName name="solver_rhs2" localSheetId="9" hidden="1">'Plan. Orçam. Resumo'!$F$8</definedName>
    <definedName name="solver_rhs3" localSheetId="9" hidden="1">'Plan. Orçam. Resumo'!$F$7</definedName>
    <definedName name="solver_rhs4" localSheetId="9" hidden="1">0</definedName>
    <definedName name="solver_rhs5" localSheetId="9" hidden="1">'Plan. Orçam. Resumo'!$I$7</definedName>
    <definedName name="solver_rhs6" localSheetId="9" hidden="1">'Plan. Orçam. Resumo'!$I$8</definedName>
    <definedName name="solver_rlx" localSheetId="9" hidden="1">2</definedName>
    <definedName name="solver_rsd" localSheetId="9" hidden="1">0</definedName>
    <definedName name="solver_scl" localSheetId="9" hidden="1">1</definedName>
    <definedName name="solver_sho" localSheetId="9" hidden="1">2</definedName>
    <definedName name="solver_ssz" localSheetId="9" hidden="1">100</definedName>
    <definedName name="solver_tim" localSheetId="9" hidden="1">2147483647</definedName>
    <definedName name="solver_tol" localSheetId="9" hidden="1">0.01</definedName>
    <definedName name="solver_typ" localSheetId="12" hidden="1">1</definedName>
    <definedName name="solver_typ" localSheetId="9" hidden="1">1</definedName>
    <definedName name="solver_val" localSheetId="12" hidden="1">0</definedName>
    <definedName name="solver_val" localSheetId="9" hidden="1">0</definedName>
    <definedName name="solver_ver" localSheetId="12" hidden="1">3</definedName>
    <definedName name="solver_ver" localSheetId="9" hidden="1">3</definedName>
    <definedName name="SomaTotal">[42]CALÇAMENTO!$M$68</definedName>
    <definedName name="sort" localSheetId="12" hidden="1">#REF!</definedName>
    <definedName name="sort" hidden="1">#REF!</definedName>
    <definedName name="SR">OFFSET([39]Serviços!$A$1,1,,COUNTA([39]Serviços!$A:$A),COUNTA([39]Serviços!$1:$1))</definedName>
    <definedName name="SS" localSheetId="12">#REF!</definedName>
    <definedName name="SS" localSheetId="3">[8]CUBACAO!#REF!</definedName>
    <definedName name="SS" localSheetId="5">#REF!</definedName>
    <definedName name="SS" localSheetId="18">#REF!</definedName>
    <definedName name="SS" localSheetId="11">[8]CUBACAO!#REF!</definedName>
    <definedName name="SS">#REF!</definedName>
    <definedName name="SUB" localSheetId="12">#REF!</definedName>
    <definedName name="SUB" localSheetId="5">#REF!</definedName>
    <definedName name="SUB">#REF!</definedName>
    <definedName name="SUB_TRECHO" localSheetId="12">#REF!</definedName>
    <definedName name="SUB_TRECHO" localSheetId="5">#REF!</definedName>
    <definedName name="SUB_TRECHO">#REF!</definedName>
    <definedName name="SUBT" localSheetId="12">#REF!</definedName>
    <definedName name="SUBT" localSheetId="5">#REF!</definedName>
    <definedName name="SUBT">#REF!</definedName>
    <definedName name="SUBTO" localSheetId="12">#REF!</definedName>
    <definedName name="SUBTO" localSheetId="5">#REF!</definedName>
    <definedName name="SUBTO">#REF!</definedName>
    <definedName name="SUUU7" localSheetId="12">#REF!</definedName>
    <definedName name="SUUU7" localSheetId="5">#REF!</definedName>
    <definedName name="SUUU7">#REF!</definedName>
    <definedName name="SVASRTVARTVAWRTVAWRTBVAWTEBAWEBTAW" localSheetId="12">#REF!</definedName>
    <definedName name="SVASRTVARTVAWRTVAWRTBVAWTEBAWEBTAW" localSheetId="5">#REF!</definedName>
    <definedName name="SVASRTVARTVAWRTVAWRTBVAWTEBAWEBTAW">#REF!</definedName>
    <definedName name="T" localSheetId="12">#REF!</definedName>
    <definedName name="T" localSheetId="5">#REF!</definedName>
    <definedName name="T" localSheetId="18">#REF!</definedName>
    <definedName name="T" localSheetId="11">#REF!</definedName>
    <definedName name="T">#REF!</definedName>
    <definedName name="Tabela" localSheetId="12">#REF!</definedName>
    <definedName name="Tabela" localSheetId="5">#REF!</definedName>
    <definedName name="Tabela">#REF!</definedName>
    <definedName name="Tabela_1" localSheetId="12">#REF!</definedName>
    <definedName name="Tabela_1">#REF!</definedName>
    <definedName name="Tabela_1_6" localSheetId="12">#REF!</definedName>
    <definedName name="Tabela_1_6">#REF!</definedName>
    <definedName name="Tabela_10" localSheetId="12">#REF!</definedName>
    <definedName name="Tabela_10">#REF!</definedName>
    <definedName name="Tabela_2" localSheetId="12">#REF!</definedName>
    <definedName name="Tabela_2">#REF!</definedName>
    <definedName name="Tabela_3" localSheetId="12">#REF!</definedName>
    <definedName name="Tabela_3">#REF!</definedName>
    <definedName name="Tabela_4" localSheetId="12">#REF!</definedName>
    <definedName name="Tabela_4">#REF!</definedName>
    <definedName name="Tabela_5" localSheetId="12">#REF!</definedName>
    <definedName name="Tabela_5">#REF!</definedName>
    <definedName name="Tabela_5_1" localSheetId="12">#REF!</definedName>
    <definedName name="Tabela_5_1">#REF!</definedName>
    <definedName name="Tabela_6" localSheetId="12">#REF!</definedName>
    <definedName name="Tabela_6">#REF!</definedName>
    <definedName name="Tanque_lavar_roupa" localSheetId="12">#REF!</definedName>
    <definedName name="Tanque_lavar_roupa" localSheetId="5">#REF!</definedName>
    <definedName name="Tanque_lavar_roupa">#REF!</definedName>
    <definedName name="Tanque_premoldado" localSheetId="12">#REF!</definedName>
    <definedName name="Tanque_premoldado" localSheetId="5">#REF!</definedName>
    <definedName name="Tanque_premoldado">#REF!</definedName>
    <definedName name="taxa_cap" localSheetId="12">#REF!</definedName>
    <definedName name="taxa_cap" localSheetId="5">#REF!</definedName>
    <definedName name="taxa_cap">#REF!</definedName>
    <definedName name="Teor">[38]Teor!$A$3:$A$7</definedName>
    <definedName name="terra" localSheetId="12">#REF!</definedName>
    <definedName name="terra" localSheetId="5">#REF!</definedName>
    <definedName name="terra">#REF!</definedName>
    <definedName name="teste" localSheetId="12">#REF!</definedName>
    <definedName name="teste" localSheetId="5">#REF!</definedName>
    <definedName name="teste">#REF!</definedName>
    <definedName name="teste1" localSheetId="12">#REF!</definedName>
    <definedName name="teste1" localSheetId="5">#REF!</definedName>
    <definedName name="teste1">#REF!</definedName>
    <definedName name="teste10" localSheetId="12">#REF!</definedName>
    <definedName name="teste10" localSheetId="5">#REF!</definedName>
    <definedName name="teste10">#REF!</definedName>
    <definedName name="teste2" localSheetId="12">#REF!</definedName>
    <definedName name="teste2" localSheetId="5">#REF!</definedName>
    <definedName name="teste2">#REF!</definedName>
    <definedName name="teste3" localSheetId="12">#REF!</definedName>
    <definedName name="teste3" localSheetId="5">#REF!</definedName>
    <definedName name="teste3">#REF!</definedName>
    <definedName name="TESTE4" localSheetId="12">#REF!</definedName>
    <definedName name="TESTE4" localSheetId="5">#REF!</definedName>
    <definedName name="TESTE4">#REF!</definedName>
    <definedName name="TESTE4teste" localSheetId="12">#REF!</definedName>
    <definedName name="TESTE4teste" localSheetId="5">#REF!</definedName>
    <definedName name="TESTE4teste">#REF!</definedName>
    <definedName name="TESTES" localSheetId="12">#REF!</definedName>
    <definedName name="TESTES" localSheetId="5">#REF!</definedName>
    <definedName name="TESTES">#REF!</definedName>
    <definedName name="TITULO" localSheetId="12">#REF!</definedName>
    <definedName name="TITULO">#REF!</definedName>
    <definedName name="_xlnm.Print_Titles" localSheetId="19">'Crono Desemb.'!$8:$8</definedName>
    <definedName name="_xlnm.Print_Titles" localSheetId="7">'M.Cálc.Quant.'!$11:$12</definedName>
    <definedName name="_xlnm.Print_Titles" localSheetId="8">'Plan.Orçam.'!$11:$12</definedName>
    <definedName name="_xlnm.Print_Titles">#REF!</definedName>
    <definedName name="Total" localSheetId="12">#REF!</definedName>
    <definedName name="Total">#REF!</definedName>
    <definedName name="TOTAL_GERAL" localSheetId="12">#REF!</definedName>
    <definedName name="TOTAL_GERAL" localSheetId="5">#REF!</definedName>
    <definedName name="TOTAL_GERAL">#REF!</definedName>
    <definedName name="TOTAL_RESUMO" localSheetId="12">#REF!</definedName>
    <definedName name="TOTAL_RESUMO" localSheetId="5">#REF!</definedName>
    <definedName name="TOTAL_RESUMO">#REF!</definedName>
    <definedName name="totee_3" localSheetId="12">#REF!</definedName>
    <definedName name="totee_3" localSheetId="5">#REF!</definedName>
    <definedName name="totee_3">#REF!</definedName>
    <definedName name="totee1" localSheetId="12">#REF!</definedName>
    <definedName name="totee1" localSheetId="5">#REF!</definedName>
    <definedName name="totee1">#REF!</definedName>
    <definedName name="totee2" localSheetId="12">#REF!</definedName>
    <definedName name="totee2" localSheetId="5">#REF!</definedName>
    <definedName name="totee2">#REF!</definedName>
    <definedName name="TOTMAT_EE1" localSheetId="12">#REF!</definedName>
    <definedName name="TOTMAT_EE1" localSheetId="5">#REF!</definedName>
    <definedName name="TOTMAT_EE1">#REF!</definedName>
    <definedName name="TOTMAT_EE2" localSheetId="12">#REF!</definedName>
    <definedName name="TOTMAT_EE2" localSheetId="5">#REF!</definedName>
    <definedName name="TOTMAT_EE2">#REF!</definedName>
    <definedName name="TOTMAT_EE3" localSheetId="12">#REF!</definedName>
    <definedName name="TOTMAT_EE3" localSheetId="5">#REF!</definedName>
    <definedName name="TOTMAT_EE3">#REF!</definedName>
    <definedName name="TOTSER_EE1" localSheetId="12">#REF!</definedName>
    <definedName name="TOTSER_EE1" localSheetId="5">#REF!</definedName>
    <definedName name="TOTSER_EE1">#REF!</definedName>
    <definedName name="TOTSER_EE2" localSheetId="12">#REF!</definedName>
    <definedName name="TOTSER_EE2" localSheetId="5">#REF!</definedName>
    <definedName name="TOTSER_EE2">#REF!</definedName>
    <definedName name="TOTSER_EE3" localSheetId="12">#REF!</definedName>
    <definedName name="TOTSER_EE3" localSheetId="5">#REF!</definedName>
    <definedName name="TOTSER_EE3">#REF!</definedName>
    <definedName name="TPM" localSheetId="12">#REF!</definedName>
    <definedName name="TPM" localSheetId="5">#REF!</definedName>
    <definedName name="TPM">#REF!</definedName>
    <definedName name="TRÂNS_SEG_EMISS2" localSheetId="12">#REF!</definedName>
    <definedName name="TRÂNS_SEG_EMISS2" localSheetId="5">#REF!</definedName>
    <definedName name="TRÂNS_SEG_EMISS2">#REF!</definedName>
    <definedName name="TRÂNS_SEG_EMISS3" localSheetId="12">#REF!</definedName>
    <definedName name="TRÂNS_SEG_EMISS3" localSheetId="5">#REF!</definedName>
    <definedName name="TRÂNS_SEG_EMISS3">#REF!</definedName>
    <definedName name="TRÂNS_SEGU" localSheetId="12">#REF!</definedName>
    <definedName name="TRÂNS_SEGU" localSheetId="5">#REF!</definedName>
    <definedName name="TRÂNS_SEGU">#REF!</definedName>
    <definedName name="TRÂNS_SEGURANÇA" localSheetId="12">#REF!</definedName>
    <definedName name="TRÂNS_SEGURANÇA" localSheetId="5">#REF!</definedName>
    <definedName name="TRÂNS_SEGURANÇA">#REF!</definedName>
    <definedName name="TRAV_EMISS3_S" localSheetId="12">#REF!</definedName>
    <definedName name="TRAV_EMISS3_S" localSheetId="5">#REF!</definedName>
    <definedName name="TRAV_EMISS3_S">#REF!</definedName>
    <definedName name="TRFE" localSheetId="12">[1]Reforma!#REF!</definedName>
    <definedName name="TRFE" localSheetId="5">[1]Reforma!#REF!</definedName>
    <definedName name="TRFE">[1]Reforma!#REF!</definedName>
    <definedName name="TT" localSheetId="12">#REF!</definedName>
    <definedName name="TT" localSheetId="3">[8]CUBACAO!#REF!</definedName>
    <definedName name="TT" localSheetId="5">#REF!</definedName>
    <definedName name="TT" localSheetId="18">#REF!</definedName>
    <definedName name="TT" localSheetId="11">[8]CUBACAO!#REF!</definedName>
    <definedName name="TT">#REF!</definedName>
    <definedName name="tttt" localSheetId="12" hidden="1">#REF!</definedName>
    <definedName name="tttt" hidden="1">#REF!</definedName>
    <definedName name="TxCresc">'[23]TodasTraf-2000-NoPrint'!$C$7:$L$17</definedName>
    <definedName name="tyu" localSheetId="12">[1]Reforma!#REF!</definedName>
    <definedName name="tyu" localSheetId="5">[1]Reforma!#REF!</definedName>
    <definedName name="tyu">[1]Reforma!#REF!</definedName>
    <definedName name="ujk" localSheetId="12">[1]Reforma!#REF!</definedName>
    <definedName name="ujk" localSheetId="5">[1]Reforma!#REF!</definedName>
    <definedName name="ujk">[1]Reforma!#REF!</definedName>
    <definedName name="UN" localSheetId="12">#REF!</definedName>
    <definedName name="UN" localSheetId="5">#REF!</definedName>
    <definedName name="UN">#REF!</definedName>
    <definedName name="UN." localSheetId="12">#REF!</definedName>
    <definedName name="UN." localSheetId="5">#REF!</definedName>
    <definedName name="UN.">#REF!</definedName>
    <definedName name="Unit." localSheetId="12">#REF!</definedName>
    <definedName name="Unit.">#REF!</definedName>
    <definedName name="UU" localSheetId="12">#REF!</definedName>
    <definedName name="UU" localSheetId="3">[8]CUBACAO!#REF!</definedName>
    <definedName name="UU" localSheetId="5">#REF!</definedName>
    <definedName name="UU" localSheetId="18">#REF!</definedName>
    <definedName name="UU" localSheetId="11">[8]CUBACAO!#REF!</definedName>
    <definedName name="UU">#REF!</definedName>
    <definedName name="UYT" localSheetId="12">[1]Reforma!#REF!</definedName>
    <definedName name="UYT" localSheetId="5">[1]Reforma!#REF!</definedName>
    <definedName name="UYT">[1]Reforma!#REF!</definedName>
    <definedName name="v" localSheetId="12">[38]Equipamentos!#REF!</definedName>
    <definedName name="v" localSheetId="5">[38]Equipamentos!#REF!</definedName>
    <definedName name="v">[38]Equipamentos!#REF!</definedName>
    <definedName name="Vazios">[38]Teor!$B$3:$B$7</definedName>
    <definedName name="vbg" localSheetId="12">[1]Reforma!#REF!</definedName>
    <definedName name="vbg" localSheetId="5">[1]Reforma!#REF!</definedName>
    <definedName name="vbg">[1]Reforma!#REF!</definedName>
    <definedName name="Veic">'[25]Adm Local '!$K$311</definedName>
    <definedName name="verde" localSheetId="12">#REF!</definedName>
    <definedName name="verde" localSheetId="5">#REF!</definedName>
    <definedName name="verde">#REF!</definedName>
    <definedName name="verdepav" localSheetId="12">#REF!</definedName>
    <definedName name="verdepav" localSheetId="5">#REF!</definedName>
    <definedName name="verdepav">#REF!</definedName>
    <definedName name="Verga" localSheetId="12">#REF!</definedName>
    <definedName name="Verga" localSheetId="5">#REF!</definedName>
    <definedName name="Verga">#REF!</definedName>
    <definedName name="VL" localSheetId="12">#REF!</definedName>
    <definedName name="VL" localSheetId="5">#REF!</definedName>
    <definedName name="VL">#REF!</definedName>
    <definedName name="VT" localSheetId="12">#REF!</definedName>
    <definedName name="VT" localSheetId="5">#REF!</definedName>
    <definedName name="VT">#REF!</definedName>
    <definedName name="VTE" localSheetId="12">#REF!</definedName>
    <definedName name="VTE" localSheetId="5">#REF!</definedName>
    <definedName name="VTE">#REF!</definedName>
    <definedName name="VV" localSheetId="12">#REF!</definedName>
    <definedName name="VV" localSheetId="3">[8]CUBACAO!#REF!</definedName>
    <definedName name="VV" localSheetId="5">#REF!</definedName>
    <definedName name="VV" localSheetId="18">#REF!</definedName>
    <definedName name="VV" localSheetId="11">[8]CUBACAO!#REF!</definedName>
    <definedName name="VV">#REF!</definedName>
    <definedName name="WEWRWR">[0]!WEWRWR</definedName>
    <definedName name="WEWRWRE">[0]!WEWRWRE</definedName>
    <definedName name="WQW" localSheetId="12">#REF!</definedName>
    <definedName name="WQW" localSheetId="5">#REF!</definedName>
    <definedName name="WQW">#REF!</definedName>
    <definedName name="wrkifoerngperg" localSheetId="12">#REF!</definedName>
    <definedName name="wrkifoerngperg" localSheetId="5">#REF!</definedName>
    <definedName name="wrkifoerngperg">#REF!</definedName>
    <definedName name="wrn.mo2." hidden="1">{#N/A,#N/A,FALSE,"MO (2)"}</definedName>
    <definedName name="wrn.Orçamento." hidden="1">{#N/A,#N/A,FALSE,"Planilha";#N/A,#N/A,FALSE,"Resumo";#N/A,#N/A,FALSE,"Fisico";#N/A,#N/A,FALSE,"Financeiro";#N/A,#N/A,FALSE,"Financeiro"}</definedName>
    <definedName name="WSFDGSJHKJSçghsK" localSheetId="12">#REF!</definedName>
    <definedName name="WSFDGSJHKJSçghsK" localSheetId="5">#REF!</definedName>
    <definedName name="WSFDGSJHKJSçghsK">#REF!</definedName>
    <definedName name="WW" localSheetId="12">#REF!</definedName>
    <definedName name="WW" localSheetId="3">[8]CUBACAO!#REF!</definedName>
    <definedName name="WW" localSheetId="5">#REF!</definedName>
    <definedName name="WW" localSheetId="18">#REF!</definedName>
    <definedName name="WW" localSheetId="11">[8]CUBACAO!#REF!</definedName>
    <definedName name="WW">#REF!</definedName>
    <definedName name="X" hidden="1">{#N/A,#N/A,FALSE,"Planilha";#N/A,#N/A,FALSE,"Resumo";#N/A,#N/A,FALSE,"Fisico";#N/A,#N/A,FALSE,"Financeiro";#N/A,#N/A,FALSE,"Financeiro"}</definedName>
    <definedName name="Xa" localSheetId="12">#REF!</definedName>
    <definedName name="Xa" localSheetId="5">#REF!</definedName>
    <definedName name="Xa">#REF!</definedName>
    <definedName name="Xb" localSheetId="12">#REF!</definedName>
    <definedName name="Xb" localSheetId="5">#REF!</definedName>
    <definedName name="Xb">#REF!</definedName>
    <definedName name="Xc" localSheetId="12">#REF!</definedName>
    <definedName name="Xc" localSheetId="5">#REF!</definedName>
    <definedName name="Xc">#REF!</definedName>
    <definedName name="xczvzxc" localSheetId="12">#REF!</definedName>
    <definedName name="xczvzxc">#REF!</definedName>
    <definedName name="XX" localSheetId="12">#REF!</definedName>
    <definedName name="XX" localSheetId="3">[8]CUBACAO!#REF!</definedName>
    <definedName name="XX" localSheetId="5">#REF!</definedName>
    <definedName name="XX" localSheetId="18">#REF!</definedName>
    <definedName name="XX" localSheetId="11">[8]CUBACAO!#REF!</definedName>
    <definedName name="XX">#REF!</definedName>
    <definedName name="XXX">[0]!XXX</definedName>
    <definedName name="XXXX">[0]!XXXX</definedName>
    <definedName name="xxxxxxx" localSheetId="12">#REF!</definedName>
    <definedName name="xxxxxxx" localSheetId="5">#REF!</definedName>
    <definedName name="xxxxxxx">#REF!</definedName>
    <definedName name="Y" localSheetId="12">#REF!</definedName>
    <definedName name="Y" localSheetId="5">#REF!</definedName>
    <definedName name="Y">#REF!</definedName>
    <definedName name="YJGGHG" localSheetId="12">[1]Reforma!#REF!</definedName>
    <definedName name="YJGGHG" localSheetId="5">[1]Reforma!#REF!</definedName>
    <definedName name="YJGGHG">[1]Reforma!#REF!</definedName>
    <definedName name="yngrid" localSheetId="12">#REF!</definedName>
    <definedName name="yngrid" localSheetId="5">#REF!</definedName>
    <definedName name="yngrid">#REF!</definedName>
    <definedName name="yngridd" localSheetId="12">#REF!</definedName>
    <definedName name="yngridd" localSheetId="5">#REF!</definedName>
    <definedName name="yngridd">#REF!</definedName>
    <definedName name="yoli" localSheetId="12">#REF!</definedName>
    <definedName name="yoli" localSheetId="5">#REF!</definedName>
    <definedName name="yoli">#REF!</definedName>
    <definedName name="yULIAN" localSheetId="12">#REF!</definedName>
    <definedName name="yULIAN" localSheetId="5">#REF!</definedName>
    <definedName name="yULIAN">#REF!</definedName>
    <definedName name="YY" localSheetId="12">#REF!</definedName>
    <definedName name="YY" localSheetId="3">[8]CUBACAO!#REF!</definedName>
    <definedName name="YY" localSheetId="5">#REF!</definedName>
    <definedName name="YY" localSheetId="18">#REF!</definedName>
    <definedName name="YY" localSheetId="11">[8]CUBACAO!#REF!</definedName>
    <definedName name="YY">#REF!</definedName>
    <definedName name="Z" localSheetId="12">#REF!</definedName>
    <definedName name="Z" localSheetId="5">#REF!</definedName>
    <definedName name="Z">#REF!</definedName>
    <definedName name="ZCERTOP" localSheetId="12">#REF!</definedName>
    <definedName name="ZCERTOP" localSheetId="5">#REF!</definedName>
    <definedName name="ZCERTOP">#REF!</definedName>
    <definedName name="zsfdbvzsfdbfzdb" localSheetId="12">#REF!</definedName>
    <definedName name="zsfdbvzsfdbfzdb">#REF!</definedName>
    <definedName name="zxc" localSheetId="12">[1]Reforma!#REF!</definedName>
    <definedName name="zxc" localSheetId="5">[1]Reforma!#REF!</definedName>
    <definedName name="zxc">[1]Reforma!#REF!</definedName>
    <definedName name="ZZ" localSheetId="12">#REF!</definedName>
    <definedName name="ZZ" localSheetId="3">[8]CUBACAO!#REF!</definedName>
    <definedName name="ZZ" localSheetId="5">#REF!</definedName>
    <definedName name="ZZ" localSheetId="18">#REF!</definedName>
    <definedName name="ZZ" localSheetId="11">[8]CUBACAO!#REF!</definedName>
    <definedName name="ZZ">#REF!</definedName>
  </definedNames>
  <calcPr calcId="191029" fullPrecision="0"/>
  <fileRecoveryPr autoRecover="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1" i="41" l="1"/>
  <c r="F8" i="41"/>
  <c r="F12" i="41"/>
  <c r="F16" i="41"/>
  <c r="F25" i="41"/>
  <c r="B29" i="41"/>
  <c r="P20" i="33" l="1"/>
  <c r="X20" i="33" s="1"/>
  <c r="A20" i="33"/>
  <c r="E20" i="33" s="1"/>
  <c r="O20" i="33" l="1"/>
  <c r="R20" i="33"/>
  <c r="B20" i="33"/>
  <c r="I20" i="33"/>
  <c r="W20" i="33"/>
  <c r="Y20" i="33" s="1"/>
  <c r="D20" i="33" l="1"/>
  <c r="Q20" i="33"/>
  <c r="A17" i="33"/>
  <c r="A18" i="33"/>
  <c r="A19" i="33"/>
  <c r="I19" i="33" s="1"/>
  <c r="S20" i="33" l="1"/>
  <c r="Z20" i="33"/>
  <c r="AA20" i="33" s="1"/>
  <c r="E18" i="33"/>
  <c r="D18" i="33" s="1"/>
  <c r="I18" i="33"/>
  <c r="E17" i="33"/>
  <c r="D17" i="33" s="1"/>
  <c r="I17" i="33"/>
  <c r="B19" i="33"/>
  <c r="B18" i="33"/>
  <c r="B17" i="33"/>
  <c r="E19" i="33"/>
  <c r="D19" i="33" s="1"/>
  <c r="O19" i="33" l="1"/>
  <c r="P18" i="33"/>
  <c r="W18" i="33" s="1"/>
  <c r="A14" i="33"/>
  <c r="A15" i="33"/>
  <c r="A16" i="33"/>
  <c r="A13" i="33"/>
  <c r="I14" i="33" l="1"/>
  <c r="E14" i="33"/>
  <c r="D14" i="33" s="1"/>
  <c r="B14" i="33"/>
  <c r="I16" i="33"/>
  <c r="E16" i="33"/>
  <c r="D16" i="33" s="1"/>
  <c r="B16" i="33"/>
  <c r="I15" i="33"/>
  <c r="E15" i="33"/>
  <c r="D15" i="33" s="1"/>
  <c r="B15" i="33"/>
  <c r="R18" i="33"/>
  <c r="X18" i="33" l="1"/>
  <c r="P19" i="33"/>
  <c r="X19" i="33" s="1"/>
  <c r="P17" i="33"/>
  <c r="X17" i="33" s="1"/>
  <c r="P16" i="33"/>
  <c r="X16" i="33" s="1"/>
  <c r="P15" i="33"/>
  <c r="W15" i="33" s="1"/>
  <c r="P14" i="33"/>
  <c r="R14" i="33" s="1"/>
  <c r="P13" i="33"/>
  <c r="K7" i="33"/>
  <c r="J7" i="33"/>
  <c r="I7" i="33"/>
  <c r="H7" i="33"/>
  <c r="E7" i="33"/>
  <c r="D7" i="33"/>
  <c r="C7" i="33"/>
  <c r="B7" i="33"/>
  <c r="X13" i="33" l="1"/>
  <c r="W13" i="33"/>
  <c r="Y18" i="33"/>
  <c r="L7" i="33"/>
  <c r="X14" i="33"/>
  <c r="W14" i="33"/>
  <c r="W17" i="33"/>
  <c r="Y17" i="33" s="1"/>
  <c r="R16" i="33"/>
  <c r="R19" i="33"/>
  <c r="R15" i="33"/>
  <c r="R13" i="33"/>
  <c r="R17" i="33"/>
  <c r="X15" i="33"/>
  <c r="Y15" i="33" s="1"/>
  <c r="W16" i="33"/>
  <c r="Y16" i="33" s="1"/>
  <c r="W19" i="33"/>
  <c r="Y19" i="33" s="1"/>
  <c r="Y13" i="33" l="1"/>
  <c r="T20" i="33"/>
  <c r="AB20" i="33" s="1"/>
  <c r="AE20" i="33" s="1"/>
  <c r="Y14" i="33"/>
  <c r="AC20" i="33" l="1"/>
  <c r="AD20" i="33" s="1"/>
  <c r="U20" i="33"/>
  <c r="V20" i="33" s="1"/>
  <c r="AF20" i="33"/>
  <c r="Q17" i="33" l="1"/>
  <c r="Z17" i="33" l="1"/>
  <c r="AA17" i="33" s="1"/>
  <c r="S17" i="33"/>
  <c r="B8" i="31" l="1"/>
  <c r="B9" i="31"/>
  <c r="B10" i="31"/>
  <c r="B5" i="31"/>
  <c r="B6" i="31"/>
  <c r="B7" i="31"/>
  <c r="E2" i="28" l="1"/>
  <c r="E13" i="33" l="1"/>
  <c r="I13" i="33"/>
  <c r="B13" i="33"/>
  <c r="Q19" i="33" l="1"/>
  <c r="D13" i="33"/>
  <c r="Q13" i="33"/>
  <c r="Q16" i="33"/>
  <c r="Z16" i="33" s="1"/>
  <c r="AA16" i="33" s="1"/>
  <c r="Q14" i="33"/>
  <c r="Z14" i="33" s="1"/>
  <c r="AA14" i="33" s="1"/>
  <c r="Q15" i="33"/>
  <c r="Z15" i="33" s="1"/>
  <c r="AA15" i="33" s="1"/>
  <c r="Q18" i="33"/>
  <c r="S18" i="33" s="1"/>
  <c r="A2" i="31" l="1"/>
  <c r="S16" i="33"/>
  <c r="S14" i="33"/>
  <c r="S19" i="33"/>
  <c r="Z19" i="33"/>
  <c r="AA19" i="33" s="1"/>
  <c r="S13" i="33"/>
  <c r="Z13" i="33"/>
  <c r="AA13" i="33" s="1"/>
  <c r="Z18" i="33"/>
  <c r="AA18" i="33" s="1"/>
  <c r="S15" i="33"/>
  <c r="K3" i="3"/>
  <c r="O14" i="33" l="1"/>
  <c r="O13" i="33"/>
  <c r="T13" i="33" s="1"/>
  <c r="AC13" i="33" s="1"/>
  <c r="AD13" i="33" s="1"/>
  <c r="AB13" i="33" l="1"/>
  <c r="AE13" i="33" s="1"/>
  <c r="AF13" i="33" s="1"/>
  <c r="U13" i="33"/>
  <c r="V13" i="33" s="1"/>
  <c r="O15" i="33" l="1"/>
  <c r="T15" i="33" s="1"/>
  <c r="AC15" i="33" l="1"/>
  <c r="AD15" i="33" s="1"/>
  <c r="U15" i="33"/>
  <c r="V15" i="33" s="1"/>
  <c r="AB15" i="33"/>
  <c r="AE15" i="33" s="1"/>
  <c r="AF15" i="33" s="1"/>
  <c r="D7" i="9" l="1"/>
  <c r="D2" i="9"/>
  <c r="D3" i="9"/>
  <c r="D4" i="9"/>
  <c r="D5" i="9"/>
  <c r="D6" i="9"/>
  <c r="D6" i="13"/>
  <c r="D5" i="13"/>
  <c r="D4" i="13"/>
  <c r="D3" i="13"/>
  <c r="D2" i="13"/>
  <c r="B9" i="9"/>
  <c r="K4" i="3"/>
  <c r="D5" i="3"/>
  <c r="D4" i="3"/>
  <c r="D3" i="3"/>
  <c r="D2" i="3"/>
  <c r="G39" i="9"/>
  <c r="G54" i="9" s="1"/>
  <c r="M36" i="13"/>
  <c r="N35" i="3"/>
  <c r="O16" i="33" l="1"/>
  <c r="T16" i="33" s="1"/>
  <c r="M32" i="13"/>
  <c r="M28" i="13"/>
  <c r="M24" i="13"/>
  <c r="M20" i="13"/>
  <c r="M16" i="13"/>
  <c r="G35" i="9"/>
  <c r="G29" i="9"/>
  <c r="G31" i="9"/>
  <c r="G46" i="9" s="1"/>
  <c r="G37" i="9"/>
  <c r="G33" i="9"/>
  <c r="N27" i="3"/>
  <c r="K4" i="9"/>
  <c r="K5" i="3"/>
  <c r="O17" i="33" l="1"/>
  <c r="AC16" i="33"/>
  <c r="AD16" i="33" s="1"/>
  <c r="U16" i="33"/>
  <c r="V16" i="33" s="1"/>
  <c r="AB16" i="33"/>
  <c r="AE16" i="33" s="1"/>
  <c r="AF16" i="33" s="1"/>
  <c r="G44" i="9"/>
  <c r="G48" i="9"/>
  <c r="G52" i="9"/>
  <c r="G50" i="9"/>
  <c r="K3" i="9" l="1"/>
  <c r="M5" i="3"/>
  <c r="N31" i="3" l="1"/>
  <c r="O18" i="33" l="1"/>
  <c r="T18" i="33" s="1"/>
  <c r="AB18" i="33" s="1"/>
  <c r="AE18" i="33" s="1"/>
  <c r="AF18" i="33" s="1"/>
  <c r="U18" i="33" l="1"/>
  <c r="V18" i="33" s="1"/>
  <c r="AC18" i="33"/>
  <c r="AD18" i="33" s="1"/>
  <c r="T17" i="33"/>
  <c r="T19" i="33"/>
  <c r="T14" i="33"/>
  <c r="N24" i="3"/>
  <c r="AC17" i="33" l="1"/>
  <c r="AD17" i="33" s="1"/>
  <c r="U17" i="33"/>
  <c r="V17" i="33" s="1"/>
  <c r="AB17" i="33"/>
  <c r="AE17" i="33" s="1"/>
  <c r="AF17" i="33" s="1"/>
  <c r="AC14" i="33"/>
  <c r="AD14" i="33" s="1"/>
  <c r="U14" i="33"/>
  <c r="V14" i="33" s="1"/>
  <c r="AB14" i="33"/>
  <c r="AE14" i="33" s="1"/>
  <c r="AF14" i="33" s="1"/>
  <c r="AC19" i="33"/>
  <c r="AD19" i="33" s="1"/>
  <c r="U19" i="33"/>
  <c r="V19" i="33" s="1"/>
  <c r="AB19" i="33"/>
  <c r="AE19" i="33" s="1"/>
  <c r="AF19" i="33" s="1"/>
  <c r="L25" i="3"/>
  <c r="K25" i="3"/>
  <c r="K20" i="9" l="1"/>
  <c r="K35" i="9"/>
  <c r="J20" i="9"/>
  <c r="J35" i="9"/>
  <c r="J50" i="9" l="1"/>
  <c r="K50" i="9"/>
  <c r="N12" i="3" l="1"/>
  <c r="I13" i="3" s="1"/>
  <c r="J13" i="3" l="1"/>
  <c r="I29" i="9" s="1"/>
  <c r="K13" i="3"/>
  <c r="J29" i="9" s="1"/>
  <c r="L13" i="3"/>
  <c r="K29" i="9" s="1"/>
  <c r="N16" i="3"/>
  <c r="H14" i="9" l="1"/>
  <c r="H29" i="9"/>
  <c r="I14" i="9"/>
  <c r="L17" i="3"/>
  <c r="K17" i="3"/>
  <c r="I17" i="3"/>
  <c r="H16" i="9" s="1"/>
  <c r="J17" i="3"/>
  <c r="K14" i="9"/>
  <c r="J14" i="9"/>
  <c r="N13" i="3"/>
  <c r="J44" i="9" l="1"/>
  <c r="I16" i="9"/>
  <c r="I31" i="9"/>
  <c r="J31" i="9"/>
  <c r="J16" i="9"/>
  <c r="I44" i="9"/>
  <c r="L28" i="9"/>
  <c r="K44" i="9"/>
  <c r="H31" i="9"/>
  <c r="K16" i="9"/>
  <c r="K31" i="9"/>
  <c r="H44" i="9"/>
  <c r="L13" i="9"/>
  <c r="L43" i="9" l="1"/>
  <c r="K46" i="9"/>
  <c r="J46" i="9"/>
  <c r="L30" i="9"/>
  <c r="H46" i="9"/>
  <c r="L15" i="9"/>
  <c r="I46" i="9"/>
  <c r="N20" i="3"/>
  <c r="I25" i="3" l="1"/>
  <c r="J25" i="3"/>
  <c r="L21" i="3"/>
  <c r="K21" i="3"/>
  <c r="I21" i="3"/>
  <c r="J21" i="3"/>
  <c r="L45" i="9"/>
  <c r="I18" i="9" l="1"/>
  <c r="I33" i="9"/>
  <c r="J18" i="9"/>
  <c r="J33" i="9"/>
  <c r="H18" i="9"/>
  <c r="H33" i="9"/>
  <c r="K18" i="9"/>
  <c r="K33" i="9"/>
  <c r="N25" i="3"/>
  <c r="H20" i="9"/>
  <c r="H35" i="9"/>
  <c r="I20" i="9"/>
  <c r="I35" i="9"/>
  <c r="N21" i="3"/>
  <c r="I50" i="9" l="1"/>
  <c r="L34" i="9"/>
  <c r="L19" i="9"/>
  <c r="H50" i="9"/>
  <c r="L32" i="9"/>
  <c r="K48" i="9"/>
  <c r="H48" i="9"/>
  <c r="L17" i="9"/>
  <c r="J48" i="9"/>
  <c r="I48" i="9"/>
  <c r="N23" i="3"/>
  <c r="N15" i="3"/>
  <c r="N32" i="9" l="1"/>
  <c r="L49" i="9"/>
  <c r="L47" i="9"/>
  <c r="N19" i="3" l="1"/>
  <c r="N17" i="3" l="1"/>
  <c r="N32" i="3" l="1"/>
  <c r="I33" i="3" s="1"/>
  <c r="N28" i="3"/>
  <c r="N36" i="3" l="1"/>
  <c r="H39" i="9"/>
  <c r="J33" i="3"/>
  <c r="L29" i="3"/>
  <c r="K29" i="3"/>
  <c r="L33" i="3"/>
  <c r="J29" i="3"/>
  <c r="I29" i="3"/>
  <c r="K33" i="3"/>
  <c r="N29" i="3" l="1"/>
  <c r="H22" i="9"/>
  <c r="I36" i="3"/>
  <c r="H37" i="9"/>
  <c r="I22" i="9"/>
  <c r="J36" i="3"/>
  <c r="I37" i="9"/>
  <c r="K24" i="9"/>
  <c r="K39" i="9"/>
  <c r="K54" i="9" s="1"/>
  <c r="H54" i="9"/>
  <c r="K36" i="3"/>
  <c r="J37" i="9"/>
  <c r="J22" i="9"/>
  <c r="I24" i="9"/>
  <c r="I39" i="9"/>
  <c r="I54" i="9" s="1"/>
  <c r="J39" i="9"/>
  <c r="J54" i="9" s="1"/>
  <c r="J24" i="9"/>
  <c r="K37" i="9"/>
  <c r="K22" i="9"/>
  <c r="L36" i="3"/>
  <c r="N33" i="3"/>
  <c r="I40" i="9" l="1"/>
  <c r="L23" i="9"/>
  <c r="J25" i="9"/>
  <c r="J52" i="9"/>
  <c r="J55" i="9" s="1"/>
  <c r="I52" i="9"/>
  <c r="I55" i="9" s="1"/>
  <c r="I25" i="9"/>
  <c r="H40" i="9"/>
  <c r="H41" i="9" s="1"/>
  <c r="L36" i="9"/>
  <c r="K40" i="9"/>
  <c r="L38" i="9"/>
  <c r="I37" i="3"/>
  <c r="J37" i="3" s="1"/>
  <c r="K37" i="3" s="1"/>
  <c r="L37" i="3" s="1"/>
  <c r="J40" i="9"/>
  <c r="K25" i="9"/>
  <c r="K52" i="9"/>
  <c r="K55" i="9" s="1"/>
  <c r="H52" i="9"/>
  <c r="H55" i="9" s="1"/>
  <c r="H56" i="9" s="1"/>
  <c r="H25" i="9"/>
  <c r="H26" i="9" s="1"/>
  <c r="L21" i="9"/>
  <c r="I26" i="9" l="1"/>
  <c r="J26" i="9" s="1"/>
  <c r="K26" i="9" s="1"/>
  <c r="I56" i="9"/>
  <c r="J56" i="9" s="1"/>
  <c r="K56" i="9" s="1"/>
  <c r="I41" i="9"/>
  <c r="J41" i="9" s="1"/>
  <c r="K41" i="9" s="1"/>
  <c r="K38" i="3"/>
  <c r="K37" i="13" s="1"/>
  <c r="I38" i="3"/>
  <c r="L38" i="3"/>
  <c r="L37" i="13" s="1"/>
  <c r="J38" i="3"/>
  <c r="J37" i="13" s="1"/>
  <c r="L53" i="9"/>
  <c r="L51" i="9"/>
  <c r="L40" i="9"/>
  <c r="L25" i="9"/>
  <c r="L55" i="9" l="1"/>
  <c r="M53" i="9" s="1"/>
  <c r="I39" i="3"/>
  <c r="J39" i="3" s="1"/>
  <c r="K39" i="3" s="1"/>
  <c r="L39" i="3" s="1"/>
  <c r="I37" i="13"/>
  <c r="I38" i="13" s="1"/>
  <c r="J38" i="13" s="1"/>
  <c r="K38" i="13" s="1"/>
  <c r="L38" i="13" s="1"/>
  <c r="M51" i="9" l="1"/>
  <c r="M25" i="9"/>
  <c r="M40" i="9"/>
  <c r="M45" i="9"/>
  <c r="M28" i="9"/>
  <c r="M15" i="9"/>
  <c r="M13" i="9"/>
  <c r="M32" i="9"/>
  <c r="M34" i="9"/>
  <c r="M17" i="9"/>
  <c r="M55" i="9"/>
  <c r="M49" i="9"/>
  <c r="M30" i="9"/>
  <c r="M43" i="9"/>
  <c r="M47" i="9"/>
  <c r="M19" i="9"/>
  <c r="M23" i="9"/>
  <c r="M38" i="9"/>
  <c r="M21" i="9"/>
  <c r="M36" i="9"/>
  <c r="N4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Lincoln Cartaxo</author>
  </authors>
  <commentList>
    <comment ref="U10" authorId="0" shapeId="0" xr:uid="{00000000-0006-0000-0C00-000001000000}">
      <text>
        <r>
          <rPr>
            <b/>
            <sz val="9"/>
            <color indexed="81"/>
            <rFont val="Segoe UI"/>
            <family val="2"/>
          </rPr>
          <t>Lincoln Cartaxo:</t>
        </r>
        <r>
          <rPr>
            <sz val="9"/>
            <color indexed="81"/>
            <rFont val="Segoe UI"/>
            <family val="2"/>
          </rPr>
          <t xml:space="preserve">
Altura da água na guia</t>
        </r>
      </text>
    </comment>
    <comment ref="V10" authorId="0" shapeId="0" xr:uid="{00000000-0006-0000-0C00-000002000000}">
      <text>
        <r>
          <rPr>
            <b/>
            <sz val="9"/>
            <color indexed="81"/>
            <rFont val="Segoe UI"/>
            <family val="2"/>
          </rPr>
          <t>Lincoln Cartaxo:</t>
        </r>
        <r>
          <rPr>
            <sz val="9"/>
            <color indexed="81"/>
            <rFont val="Segoe UI"/>
            <family val="2"/>
          </rPr>
          <t xml:space="preserve">
Velocidade de escoamento dna sarjeta</t>
        </r>
      </text>
    </comment>
    <comment ref="J11" authorId="0" shapeId="0" xr:uid="{00000000-0006-0000-0C00-000003000000}">
      <text>
        <r>
          <rPr>
            <b/>
            <sz val="9"/>
            <color indexed="81"/>
            <rFont val="Segoe UI"/>
            <family val="2"/>
          </rPr>
          <t>Lincoln Cartaxo:</t>
        </r>
        <r>
          <rPr>
            <sz val="9"/>
            <color indexed="81"/>
            <rFont val="Segoe UI"/>
            <family val="2"/>
          </rPr>
          <t xml:space="preserve">
• Pavimentações de paralelepípedos, ladrilhos ou blocos de madeira com juntas bem toma-das: 0,75 a 0,85
VILLELA, 1975 (PÁG. 114)</t>
        </r>
      </text>
    </comment>
    <comment ref="M11" authorId="0" shapeId="0" xr:uid="{00000000-0006-0000-0C00-000004000000}">
      <text>
        <r>
          <rPr>
            <b/>
            <sz val="9"/>
            <color indexed="81"/>
            <rFont val="Segoe UI"/>
            <family val="2"/>
          </rPr>
          <t>Lincoln Cartaxo:</t>
        </r>
        <r>
          <rPr>
            <sz val="9"/>
            <color indexed="81"/>
            <rFont val="Segoe UI"/>
            <family val="2"/>
          </rPr>
          <t xml:space="preserve">
Revestimento com paralelepípedos: 0,020</t>
        </r>
      </text>
    </comment>
    <comment ref="Q11" authorId="0" shapeId="0" xr:uid="{00000000-0006-0000-0C00-000005000000}">
      <text>
        <r>
          <rPr>
            <b/>
            <sz val="9"/>
            <color indexed="81"/>
            <rFont val="Segoe UI"/>
            <family val="2"/>
          </rPr>
          <t>Lincoln Cartaxo:</t>
        </r>
        <r>
          <rPr>
            <sz val="9"/>
            <color indexed="81"/>
            <rFont val="Segoe UI"/>
            <family val="2"/>
          </rPr>
          <t xml:space="preserve">
Declividade média</t>
        </r>
      </text>
    </comment>
    <comment ref="S11" authorId="0" shapeId="0" xr:uid="{00000000-0006-0000-0C00-000006000000}">
      <text>
        <r>
          <rPr>
            <b/>
            <sz val="9"/>
            <color indexed="81"/>
            <rFont val="Segoe UI"/>
            <family val="2"/>
          </rPr>
          <t>Lincoln Cartaxo:</t>
        </r>
        <r>
          <rPr>
            <sz val="9"/>
            <color indexed="81"/>
            <rFont val="Segoe UI"/>
            <family val="2"/>
          </rPr>
          <t xml:space="preserve">
Verificar fórmula.</t>
        </r>
      </text>
    </comment>
  </commentList>
</comments>
</file>

<file path=xl/sharedStrings.xml><?xml version="1.0" encoding="utf-8"?>
<sst xmlns="http://schemas.openxmlformats.org/spreadsheetml/2006/main" count="9706" uniqueCount="3211">
  <si>
    <t>m</t>
  </si>
  <si>
    <t>und</t>
  </si>
  <si>
    <t>OBRA:</t>
  </si>
  <si>
    <t>B.D.I.:</t>
  </si>
  <si>
    <t>FONTE</t>
  </si>
  <si>
    <t>CÓDIGO</t>
  </si>
  <si>
    <t>ITEM</t>
  </si>
  <si>
    <t>DESCRIÇÃO DOS SERVIÇOS</t>
  </si>
  <si>
    <t>QUANT.</t>
  </si>
  <si>
    <t>VALORES (R$)</t>
  </si>
  <si>
    <t>UNIT.</t>
  </si>
  <si>
    <t>TOTAL</t>
  </si>
  <si>
    <t>1.0</t>
  </si>
  <si>
    <t>SERVIÇOS PRELIMINARES</t>
  </si>
  <si>
    <t>2.0</t>
  </si>
  <si>
    <t>MOVIMENTO DE TERRA</t>
  </si>
  <si>
    <t>3.0</t>
  </si>
  <si>
    <t>PAVIMENTAÇÃO</t>
  </si>
  <si>
    <t>ETAPAS
(DESCRIÇÃO DOS SERVIÇOS)</t>
  </si>
  <si>
    <t>Financeiro</t>
  </si>
  <si>
    <t>Físico (%)</t>
  </si>
  <si>
    <t>TOTAL DO PERÍODO</t>
  </si>
  <si>
    <t>TOTAL ACUMULADO</t>
  </si>
  <si>
    <t xml:space="preserve">Quadro de Composição do Investimento - QCI - OGU - </t>
  </si>
  <si>
    <t>Setor Público</t>
  </si>
  <si>
    <t>Empreendimento</t>
  </si>
  <si>
    <t>Agente executor</t>
  </si>
  <si>
    <t>Programa</t>
  </si>
  <si>
    <t>Modalidade</t>
  </si>
  <si>
    <t>Item</t>
  </si>
  <si>
    <t>Discriminação</t>
  </si>
  <si>
    <t>Investimento total (R$)</t>
  </si>
  <si>
    <t>Recursos União</t>
  </si>
  <si>
    <t>Contrapartida</t>
  </si>
  <si>
    <t>Outras fontes</t>
  </si>
  <si>
    <t>Total</t>
  </si>
  <si>
    <t>,</t>
  </si>
  <si>
    <t>de</t>
  </si>
  <si>
    <t>Local/Data</t>
  </si>
  <si>
    <t>Assinatura do representante da equipe técnica</t>
  </si>
  <si>
    <t>Assinatura do agente executor</t>
  </si>
  <si>
    <t>Nome</t>
  </si>
  <si>
    <t>Cargo</t>
  </si>
  <si>
    <t>Engenheiro Civil</t>
  </si>
  <si>
    <t>CREA</t>
  </si>
  <si>
    <t>BDI:</t>
  </si>
  <si>
    <t>NAT</t>
  </si>
  <si>
    <t>TOTAL (R$)</t>
  </si>
  <si>
    <t>CONCEDENTE</t>
  </si>
  <si>
    <t>PROPONENTE</t>
  </si>
  <si>
    <t>TOTAL DO
INVESTIMENTO</t>
  </si>
  <si>
    <t>Encargos:</t>
  </si>
  <si>
    <t>-</t>
  </si>
  <si>
    <t>4.0</t>
  </si>
  <si>
    <t>PROGRAMA:</t>
  </si>
  <si>
    <t>CONVENENTE:</t>
  </si>
  <si>
    <t xml:space="preserve">CONTRATO: </t>
  </si>
  <si>
    <t>REF. PREF. DE PREÇOS:</t>
  </si>
  <si>
    <t>UNID.</t>
  </si>
  <si>
    <t>5.0</t>
  </si>
  <si>
    <t>PROJETO DE ENGENHARIA</t>
  </si>
  <si>
    <t>06.200.00</t>
  </si>
  <si>
    <t>REF. PREÇOS:</t>
  </si>
  <si>
    <t>PERCENTUAL MENSAL</t>
  </si>
  <si>
    <t>PERCENTUAL ACUMULADO</t>
  </si>
  <si>
    <t>MESES</t>
  </si>
  <si>
    <t>TOTAL MENSAL R$</t>
  </si>
  <si>
    <t>TOTAL ACUMULADO R$</t>
  </si>
  <si>
    <t>PERÍODO (DIAS)</t>
  </si>
  <si>
    <t>%</t>
  </si>
  <si>
    <t>CÁLCULO DE BDI</t>
  </si>
  <si>
    <t>Item componente do BDI</t>
  </si>
  <si>
    <t>1ºQ</t>
  </si>
  <si>
    <t>Médio</t>
  </si>
  <si>
    <t>3º Q</t>
  </si>
  <si>
    <t>Administração Central ( AC )</t>
  </si>
  <si>
    <t>7.85</t>
  </si>
  <si>
    <t>Risco (R)</t>
  </si>
  <si>
    <t>Despesas Financeiras (DF)</t>
  </si>
  <si>
    <t>Lucro (L)</t>
  </si>
  <si>
    <t>Conforme Legislação Específica</t>
  </si>
  <si>
    <t>Observações</t>
  </si>
  <si>
    <t>VALORES DE BDI POR TIPO DE OBRA</t>
  </si>
  <si>
    <t>Tipo de Obra</t>
  </si>
  <si>
    <t>3) O cálculo do BDI se baseia na fórmula abaixo utilizada pelo Acórdão 2622/13 do TCU, conforme CE GEPAD 354/2013 de 17/10/2013.</t>
  </si>
  <si>
    <t>B.D.I  =</t>
  </si>
  <si>
    <t>Fórmula Utilizada:</t>
  </si>
  <si>
    <t>Observações sobre os % informados no cálculo do BDI, neste caso:</t>
  </si>
  <si>
    <t>4 - Estações e Redes de Distribuição de Energia Elétrica</t>
  </si>
  <si>
    <t>6 - Fornecimento de Materiais e Equipamentos</t>
  </si>
  <si>
    <t>3 - Abastecimento de Água, Coleta de Esgoto</t>
  </si>
  <si>
    <t>1) Preencher apenas a coluna % Informado (Coluna C)</t>
  </si>
  <si>
    <t>Seguro e Garantia (G)</t>
  </si>
  <si>
    <t>3 - Abastecimento de Água, Coleta de Esgotos</t>
  </si>
  <si>
    <t>1 - Edificações</t>
  </si>
  <si>
    <t>2 - Rodovias, Ferrovias, Pistas de Aeroportos, Infra Viária Urbana</t>
  </si>
  <si>
    <t>5 - Portuárias, Marítimas e Fluviais</t>
  </si>
  <si>
    <t>DRENAGEM</t>
  </si>
  <si>
    <t>DRENAGFEM</t>
  </si>
  <si>
    <t>% Info</t>
  </si>
  <si>
    <t>B.D.I.</t>
  </si>
  <si>
    <t>Encargos</t>
  </si>
  <si>
    <t>SINAPI PB</t>
  </si>
  <si>
    <t>04.910.02</t>
  </si>
  <si>
    <t>M</t>
  </si>
  <si>
    <t>H</t>
  </si>
  <si>
    <t>COMPOSIÇÃO</t>
  </si>
  <si>
    <t>SERVENTE COM ENCARGOS COMPLEMENTARES</t>
  </si>
  <si>
    <t>M3</t>
  </si>
  <si>
    <t>INSUMO</t>
  </si>
  <si>
    <t>KG</t>
  </si>
  <si>
    <t>M2</t>
  </si>
  <si>
    <t>PEDREIRO COM ENCARGOS COMPLEMENTARES</t>
  </si>
  <si>
    <t>6.0</t>
  </si>
  <si>
    <t>DIVERSOS</t>
  </si>
  <si>
    <t xml:space="preserve">MOVIM. DE TERRA </t>
  </si>
  <si>
    <t>PROJ. ENGENHARIA</t>
  </si>
  <si>
    <t>SERVIÇOS PRELIM.</t>
  </si>
  <si>
    <r>
      <t xml:space="preserve">PROJETO: Lincoln Cartaxo de Lira Júnior – Eng° Civil CREA </t>
    </r>
    <r>
      <rPr>
        <b/>
        <sz val="10"/>
        <rFont val="Arial Narrow"/>
        <family val="2"/>
      </rPr>
      <t>160 814 689 - 8</t>
    </r>
    <r>
      <rPr>
        <sz val="10"/>
        <rFont val="Arial Narrow"/>
        <family val="2"/>
      </rPr>
      <t xml:space="preserve"> – Tel. (83) 9 9924 4447</t>
    </r>
  </si>
  <si>
    <t>MEMÓRIA DE CÁLCULO DE QUANTIDADES</t>
  </si>
  <si>
    <t>PLANILHA ORÇAMENTÁRIA</t>
  </si>
  <si>
    <t>CÁLCULO DA BONIFICAÇÃO E DESPESAS INDIRETAS</t>
  </si>
  <si>
    <t>CRONOGRAMA FÍSICO / FINANCEIRO</t>
  </si>
  <si>
    <t>CRONOGRAMA FÍSICO</t>
  </si>
  <si>
    <t>CRONOGRAMA DE DESEMBOLSO</t>
  </si>
  <si>
    <t>Lincoln Cartaxo de Lira Júnior</t>
  </si>
  <si>
    <t>160.814.689-8</t>
  </si>
  <si>
    <t>SINAPI</t>
  </si>
  <si>
    <t>Agente promotor/executor</t>
  </si>
  <si>
    <t>Agente financeiro</t>
  </si>
  <si>
    <t>Nome do empreendimento</t>
  </si>
  <si>
    <t>Valor de financiamento/repasse</t>
  </si>
  <si>
    <t>Localização</t>
  </si>
  <si>
    <t>Tipo de obra/serviço</t>
  </si>
  <si>
    <t>Discriminação dos serviços</t>
  </si>
  <si>
    <t>Peso (%)</t>
  </si>
  <si>
    <t>Valor das obras/serviços (R$)</t>
  </si>
  <si>
    <t>Mês 01</t>
  </si>
  <si>
    <t>Mês 02</t>
  </si>
  <si>
    <t>Mês 03</t>
  </si>
  <si>
    <t>Concedente R$</t>
  </si>
  <si>
    <t>Proponente R$</t>
  </si>
  <si>
    <t>Total simples</t>
  </si>
  <si>
    <t>Total acumulado</t>
  </si>
  <si>
    <t>Proponente</t>
  </si>
  <si>
    <t>1- SEPARAR POR RUAS, QUANDO HOUVER MAIS DE UMA;
2- NÃO NECESSITA DISCRMINAR OS SERVIÇOS.</t>
  </si>
  <si>
    <t>Localidade</t>
  </si>
  <si>
    <t>Latitude</t>
  </si>
  <si>
    <t>Longitude</t>
  </si>
  <si>
    <t>N</t>
  </si>
  <si>
    <t>Período</t>
  </si>
  <si>
    <t>T</t>
  </si>
  <si>
    <t>t</t>
  </si>
  <si>
    <t>B</t>
  </si>
  <si>
    <t>n</t>
  </si>
  <si>
    <t>K</t>
  </si>
  <si>
    <t>i</t>
  </si>
  <si>
    <t>Anos de observação</t>
  </si>
  <si>
    <t>Período de observação</t>
  </si>
  <si>
    <t>Período de retorno</t>
  </si>
  <si>
    <t>Duração da Chuva</t>
  </si>
  <si>
    <t>Constantes locais</t>
  </si>
  <si>
    <t>Intensidade</t>
  </si>
  <si>
    <t>ano</t>
  </si>
  <si>
    <t>anos</t>
  </si>
  <si>
    <t>min</t>
  </si>
  <si>
    <t>mm/h</t>
  </si>
  <si>
    <t>(66-89)</t>
  </si>
  <si>
    <t>↓</t>
  </si>
  <si>
    <t>DADOS GERAIS</t>
  </si>
  <si>
    <t>DEMANDA DO PROJETO</t>
  </si>
  <si>
    <t>CAPACIDADE DA SARJETA</t>
  </si>
  <si>
    <t>L</t>
  </si>
  <si>
    <t>Hmt</t>
  </si>
  <si>
    <t>Hjt</t>
  </si>
  <si>
    <t>z</t>
  </si>
  <si>
    <t>Lf</t>
  </si>
  <si>
    <t>C</t>
  </si>
  <si>
    <t>Hm</t>
  </si>
  <si>
    <t>Hg</t>
  </si>
  <si>
    <t>Pveg</t>
  </si>
  <si>
    <t>A</t>
  </si>
  <si>
    <t>La</t>
  </si>
  <si>
    <t>α</t>
  </si>
  <si>
    <t>β</t>
  </si>
  <si>
    <t>Tc</t>
  </si>
  <si>
    <t>Qp</t>
  </si>
  <si>
    <t>Hp</t>
  </si>
  <si>
    <t>Vp</t>
  </si>
  <si>
    <t>Am</t>
  </si>
  <si>
    <t>Pm</t>
  </si>
  <si>
    <t>Rh</t>
  </si>
  <si>
    <t>Vs</t>
  </si>
  <si>
    <t>Qs</t>
  </si>
  <si>
    <t>Teste
Capacidade da Sarjeta</t>
  </si>
  <si>
    <t>Teste
Drenagem Superficial</t>
  </si>
  <si>
    <t>Estaca Inicial</t>
  </si>
  <si>
    <t>Estaca Final</t>
  </si>
  <si>
    <t>Extensão do trecho da pista</t>
  </si>
  <si>
    <t>Taxa horizontal de inclinação</t>
  </si>
  <si>
    <t>Largura da faixa de rolamento</t>
  </si>
  <si>
    <t>Largura da sarjeta</t>
  </si>
  <si>
    <t>Coeficiente de escoamento superficial</t>
  </si>
  <si>
    <t>Altura do meio-fio</t>
  </si>
  <si>
    <t>Altura da água na guia</t>
  </si>
  <si>
    <t>Coeficiente de rugosiadade de Manning</t>
  </si>
  <si>
    <t>Percentual de vegetação</t>
  </si>
  <si>
    <t>Área de contribuição</t>
  </si>
  <si>
    <t>Declividade Transversal</t>
  </si>
  <si>
    <t>Tempo de concentração</t>
  </si>
  <si>
    <t xml:space="preserve"> Descarga de Projeto</t>
  </si>
  <si>
    <t>Altura de Projeto</t>
  </si>
  <si>
    <t>Velocidade de Projeto</t>
  </si>
  <si>
    <t>Área molhada</t>
  </si>
  <si>
    <t>Perímetro molhado</t>
  </si>
  <si>
    <t>Raio Hidráulico</t>
  </si>
  <si>
    <t>Velocidade na sarjeta</t>
  </si>
  <si>
    <t>Vazão da sarjeta</t>
  </si>
  <si>
    <t xml:space="preserve">Velocidade do escoamento </t>
  </si>
  <si>
    <t>Comprimento Crítico</t>
  </si>
  <si>
    <t>Saídas d'água</t>
  </si>
  <si>
    <t>m2</t>
  </si>
  <si>
    <t>m3/s</t>
  </si>
  <si>
    <t>m/s</t>
  </si>
  <si>
    <t>qtd</t>
  </si>
  <si>
    <t>ENCARGOS SOCIAIS</t>
  </si>
  <si>
    <t>Horista</t>
  </si>
  <si>
    <t>Mensalista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</si>
  <si>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</si>
  <si>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</si>
  <si>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</si>
  <si>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</si>
  <si>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</si>
  <si>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</si>
  <si>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</si>
  <si>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</si>
  <si>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</si>
  <si>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</si>
  <si>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</si>
  <si>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</si>
  <si>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</si>
  <si>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</si>
  <si>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</si>
  <si>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</si>
  <si>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</si>
  <si>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ENCARGOS SOCIAIS QUE RECEBEM AS INCIDÊNCIAS DE "A"</t>
  </si>
  <si>
    <t>B-1</t>
  </si>
  <si>
    <t>REPOUSO SEMANAL REMUNERADO</t>
  </si>
  <si>
    <t>B-2</t>
  </si>
  <si>
    <t>FERIADOS</t>
  </si>
  <si>
    <t>B-3</t>
  </si>
  <si>
    <t>AUXILIO - ENFERMIDADE</t>
  </si>
  <si>
    <t>B-4</t>
  </si>
  <si>
    <t>13º SALARIO</t>
  </si>
  <si>
    <t>B-5</t>
  </si>
  <si>
    <t>LICENÇA PATERNIDADE</t>
  </si>
  <si>
    <t>B-6</t>
  </si>
  <si>
    <t>FALTAS JUSTIFICADAS</t>
  </si>
  <si>
    <t>B-7</t>
  </si>
  <si>
    <t>DIAS DE CHUVAS</t>
  </si>
  <si>
    <t>B-8</t>
  </si>
  <si>
    <t>AUXILIO ACIDENTE DE TRABALHO</t>
  </si>
  <si>
    <t>B-9</t>
  </si>
  <si>
    <t>FÉRIAS GOZADAS</t>
  </si>
  <si>
    <t>B-10</t>
  </si>
  <si>
    <t>SALÁRIO MATERNIDADE</t>
  </si>
  <si>
    <t>ENCARGOS SOCIAIS QUE NÃO RECEBEM AS INCIDÊNCIAS DE "A"</t>
  </si>
  <si>
    <t>C-1</t>
  </si>
  <si>
    <t>AVISO PRÉVIO INDENIZADO</t>
  </si>
  <si>
    <t>C-2</t>
  </si>
  <si>
    <t>AVISO PRÉVIO TRABALHADO</t>
  </si>
  <si>
    <t>C-3</t>
  </si>
  <si>
    <t>FÉRIAS INDENIZADAS</t>
  </si>
  <si>
    <t>C-4</t>
  </si>
  <si>
    <t>DEPÓSITO RECISÃO SEM JUSTA CAUSA</t>
  </si>
  <si>
    <t>C-5</t>
  </si>
  <si>
    <t>INDENIZAÇÃO ADICIONAL</t>
  </si>
  <si>
    <t>D</t>
  </si>
  <si>
    <t>TAXAS DE REINCIDÊNCIAS DE UM GRUPO SOBRE O OUTRO</t>
  </si>
  <si>
    <t>D-1</t>
  </si>
  <si>
    <t>REINCIDENCIA DE GRUPO A SOBRE GRUPO B</t>
  </si>
  <si>
    <t>D-2</t>
  </si>
  <si>
    <t>REINCIDENCIA DE GRUPO A SOBRE AVISO PRÉVIO TRABALHADO E REINCIDENCIA DO FGTS SOBRE AVISO PRÉVIO INDENIZADO</t>
  </si>
  <si>
    <t>TOTAL GERAL</t>
  </si>
  <si>
    <t>UN</t>
  </si>
  <si>
    <t>PLACA DE OBRA</t>
  </si>
  <si>
    <t>VERGA PRÉ-MOLDADA PARA JANELAS COM MAIS DE 1,5 M DE VÃO. AF_03/2016</t>
  </si>
  <si>
    <t>VERGA PRÉ-MOLDADA PARA PORTAS COM ATÉ 1,5 M DE VÃO. AF_03/2016</t>
  </si>
  <si>
    <t>CONTRAVERGA PRÉ-MOLDADA PARA VÃOS DE MAIS DE 1,5 M DE COMPRIMENTO. AF_03/2016</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</si>
  <si>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</si>
  <si>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</si>
  <si>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</si>
  <si>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</si>
  <si>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</si>
  <si>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</si>
  <si>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25 MM (3/4"),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</si>
  <si>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</si>
  <si>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</si>
  <si>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85 MM (3") - FORNECIMENTO E INSTALAÇÃO. AF_12/2015</t>
  </si>
  <si>
    <t>CURVA 90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</si>
  <si>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</si>
  <si>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LUVA PARA ELETRODUTO, PVC, ROSCÁVEL, DN 50 MM (1 1/2") - FORNECIMENTO E INSTALAÇÃO. AF_12/2015</t>
  </si>
  <si>
    <t>LUVA PARA ELETRODUTO, PVC, ROSCÁVEL, DN 60 MM (2") - FORNECIMENTO E INSTALAÇÃO. AF_12/2015</t>
  </si>
  <si>
    <t>LUVA PARA ELETRODUTO, PVC, ROSCÁVEL, DN 85 MM (3")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</si>
  <si>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</si>
  <si>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</si>
  <si>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85 MM (3")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</si>
  <si>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</si>
  <si>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</si>
  <si>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</si>
  <si>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</si>
  <si>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</si>
  <si>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</si>
  <si>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</si>
  <si>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</si>
  <si>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</si>
  <si>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</si>
  <si>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</si>
  <si>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</si>
  <si>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</si>
  <si>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MÉDIA (1,30 M DO PISO), PVC, INSTALADA EM PAREDE - FORNECIMENTO E INSTALAÇÃO. AF_12/2015</t>
  </si>
  <si>
    <t>INTERRUPTOR PARALELO (2 MÓDULOS), 10A/250V, INCLUINDO SUPORTE E PLACA - FORNECIMENTO E INSTALAÇÃO. AF_12/2015</t>
  </si>
  <si>
    <t>INTERRUPTOR PARALELO (3 MÓDULOS), 10A/250V, INCLUINDO SUPORTE E PLACA - FORNECIMENTO E INSTALAÇÃO. AF_12/2015</t>
  </si>
  <si>
    <t>TOMADA MÉDIA DE EMBUTIR (1 MÓDULO), 2P+T 10 A, INCLUINDO SUPORTE E PLACA - FORNECIMENTO E INSTALAÇÃO. AF_12/2015</t>
  </si>
  <si>
    <t>INTERRUPTOR SIMPLES (1 MÓDULO) COM 1 TOMADA DE EMBUTIR 2P+T 10 A,  INCLUINDO SUPORTE E PLACA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</si>
  <si>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</si>
  <si>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</si>
  <si>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TUBO, PVC, SOLDÁVEL, DN 75MM, INSTALADO EM PRUMADA DE ÁGUA - FORNECIMENTO E INSTALAÇÃO. AF_12/2014</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</si>
  <si>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</si>
  <si>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</si>
  <si>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</si>
  <si>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</si>
  <si>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</si>
  <si>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</si>
  <si>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</si>
  <si>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</si>
  <si>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JOELHO 90 GRAUS, PVC, SOLDÁVEL, DN 75MM, INSTALADO EM PRUMADA DE ÁGUA - FORNECIMENTO E INSTALAÇÃO. AF_12/2014</t>
  </si>
  <si>
    <t>JOELHO 45 GRAUS, PVC, SOLDÁVEL, DN 75MM,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</si>
  <si>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</si>
  <si>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</si>
  <si>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TE, PVC, SOLDÁVEL, DN 75MM, INSTALADO EM PRUMADA DE ÁGUA - FORNECIMENTO E INSTALAÇÃO. AF_12/2014</t>
  </si>
  <si>
    <t>CAIXA SIFONADA, PVC, DN 100 X 100 X 50 MM, JUNTA ELÁSTICA, FORNECIDA E INSTALADA EM RAMAL DE DESCARGA OU EM RAMAL DE ESGOTO SANITÁRIO. AF_12/2014</t>
  </si>
  <si>
    <t>REGISTRO DE PRESSÃO BRUTO, LATÃO, ROSCÁVEL, 3/4", COM ACABAMENTO E CANOPLA CROMADOS. FORNECIDO E INSTALADO EM RAMAL DE ÁGUA. AF_12/2014</t>
  </si>
  <si>
    <t>REGISTRO DE GAVETA BRUTO, LATÃO, ROSCÁVEL, 3/4", COM ACABAMENTO E CANOPLA CROMADOS. FORNECIDO E INSTALADO EM RAMAL DE ÁGUA. AF_12/2014</t>
  </si>
  <si>
    <t>REGISTRO DE ESFERA, PVC, SOLDÁVEL, DN  50 MM, INSTALADO EM RESERVAÇÃO DE ÁGUA DE EDIFICAÇÃO QUE POSSUA RESERVATÓRIO DE FIBRA/FIBROCIMENTO   FORNECIMENTO E INSTALAÇÃO. AF_06/2016</t>
  </si>
  <si>
    <t>FURO EM ALVENARIA PARA DIÂMETROS MAIORES QUE 40 MM E MENORES OU IGUAIS A 75 MM. AF_05/2015</t>
  </si>
  <si>
    <t>FURO EM CONCRETO PARA DIÂMETROS MAIORES QUE 40 MM E MENORES OU IGUAIS A 75 MM. AF_05/2015</t>
  </si>
  <si>
    <t>FURO EM CONCRETO PARA DIÂMETROS MAIORES QUE 75 MM. AF_05/2015</t>
  </si>
  <si>
    <t>RASGO EM ALVENARIA PARA ELETRODUTOS COM DIAMETROS MENORES OU IGUAIS A 40 MM. AF_05/2015</t>
  </si>
  <si>
    <t>PASSANTE TIPO TUBO DE DIÂMETRO MAIORES QUE 40 MM E MENORES OU IGUAIS A 75 MM, FIXADO EM LAJE. AF_05/2015</t>
  </si>
  <si>
    <t>QUEBRA EM ALVENARIA PARA INSTALAÇÃO DE CAIXA DE TOMADA (4X4 OU 4X2). AF_05/2015</t>
  </si>
  <si>
    <t>QUEBRA EM ALVENARIA PARA INSTALAÇÃO DE QUADRO DISTRIBUIÇÃO GRANDE (76X40 CM). AF_05/2015</t>
  </si>
  <si>
    <t>CHUMBAMENTO LINEAR EM ALVENARIA PARA RAMAIS/DISTRIBUIÇÃO COM DIÂMETROS MENORES OU IGUAIS A 40 MM.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</si>
  <si>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</si>
  <si>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FLEXÍVEL 18 MM, FIXADA DIRETAMENTE NA LAJE. AF_05/2015</t>
  </si>
  <si>
    <t>CHUMBAMENTO PONTUAL EM PASSAGEM DE TUBO COM DIÂMETROS ENTRE 40 MM E 75 MM. AF_05/2015</t>
  </si>
  <si>
    <t>RASGO EM ALVENARIA PARA RAMAIS/ DISTRIBUIÇÃO COM DIÂMETROS MAIORES QUE 40 MM E MENORES OU IGUAIS A 75 MM. AF_05/2015</t>
  </si>
  <si>
    <t>TRANSPORTE COMERCIAL DE BRITA</t>
  </si>
  <si>
    <t>ALVENARIA DE VEDAÇÃO DE BLOCOS CERÂMICOS FURADOS NA HORIZONTAL DE 11,5X19X19CM (ESPESSURA 11,5M) DE PAREDES COM ÁREA LÍQUIDA MAIOR OU IGUAL A 6M² SEM VÃOS E ARGAMASSA DE ASSENTAMENTO COM PREPARO EM BETONEIRA. AF_06/2014</t>
  </si>
  <si>
    <t>CAIACAO EM MEIO FIO</t>
  </si>
  <si>
    <t>PINTURAS</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</si>
  <si>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</si>
  <si>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</si>
  <si>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</si>
  <si>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</si>
  <si>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</si>
  <si>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PISOS</t>
  </si>
  <si>
    <t>CHAPISCO APLICADO EM ALVENARIAS E ESTRUTURAS DE CONCRETO INTERNAS, COM COLHER DE PEDREIRO.  ARGAMASSA TRAÇO 1:3 COM PREPARO EM BETONEIRA 400L. AF_06/2014</t>
  </si>
  <si>
    <t>MASSA ÚNICA, PARA RECEBIMENTO DE PINTURA, EM ARGAMASSA TRAÇO 1:2:8, PREPARO MANUAL, APLICADA MANUALMENTE EM FACES INTERNAS DE PAREDES, ESPESSURA DE 10MM, COM EXECUÇÃO DE TALISCAS. AF_06/2014</t>
  </si>
  <si>
    <t>FORRO EM PLACAS DE GESSO, PARA AMBIENTES COMERCIAIS. AF_05/2017_P</t>
  </si>
  <si>
    <t>AUXILIAR DE ELETRICISTA COM ENCARGOS COMPLEMENTARES</t>
  </si>
  <si>
    <t>AUXILIAR DE ENCANADOR OU BOMBEIRO HIDRÁULICO COM ENCARGOS COMPLEMENTARES</t>
  </si>
  <si>
    <t>AUXILIAR DE MECÂNICO COM ENCARGOS COMPLEMENTARES</t>
  </si>
  <si>
    <t>AUXILIAR DE SERRALHEIRO COM ENCARGOS COMPLEMENTARES</t>
  </si>
  <si>
    <t>AZULEJISTA OU LADRILHISTA COM ENCARGOS COMPLEMENTARES</t>
  </si>
  <si>
    <t>CARPINTEIRO DE ESQUADRIA COM ENCARGOS COMPLEMENTARES</t>
  </si>
  <si>
    <t>CARPINTEIRO DE FORMAS COM ENCARGOS COMPLEMENTARES</t>
  </si>
  <si>
    <t>ELETRICISTA COM ENCARGOS COMPLEMENTARES</t>
  </si>
  <si>
    <t>ENCANADOR OU BOMBEIRO HIDRÁULICO COM ENCARGOS COMPLEMENTARES</t>
  </si>
  <si>
    <t>MARMORISTA/GRANITEIRO COM ENCARGOS COMPLEMENTARES</t>
  </si>
  <si>
    <t>MECÃNICO DE EQUIPAMENTOS PESADOS COM ENCARGOS COMPLEMENTARES</t>
  </si>
  <si>
    <t>OPERADOR DE MÁQUINAS E EQUIPAMENTOS COM ENCARGOS COMPLEMENTARES</t>
  </si>
  <si>
    <t>PINTOR COM ENCARGOS COMPLEMENTARES</t>
  </si>
  <si>
    <t>SERRALHEIRO COM ENCARGOS COMPLEMENTARES</t>
  </si>
  <si>
    <t>CÓD</t>
  </si>
  <si>
    <t xml:space="preserve">UN    </t>
  </si>
  <si>
    <t xml:space="preserve">M3    </t>
  </si>
  <si>
    <t xml:space="preserve">M2    </t>
  </si>
  <si>
    <t xml:space="preserve">M     </t>
  </si>
  <si>
    <t xml:space="preserve">KG    </t>
  </si>
  <si>
    <t xml:space="preserve">L     </t>
  </si>
  <si>
    <t xml:space="preserve">CJ    </t>
  </si>
  <si>
    <t xml:space="preserve">KW/H  </t>
  </si>
  <si>
    <t xml:space="preserve">GL    </t>
  </si>
  <si>
    <t>UND</t>
  </si>
  <si>
    <t>João Pessoa - PB</t>
  </si>
  <si>
    <t>LCL PROJETOS DE ENGENHARIA</t>
  </si>
  <si>
    <t>Av- Monteiro da Franca, 160, Sala 03A, Manaíra</t>
  </si>
  <si>
    <t>CEP: 58038-320</t>
  </si>
  <si>
    <t>Tel: 83  99924-4447</t>
  </si>
  <si>
    <t>CPF 068.978.614-05</t>
  </si>
  <si>
    <t>Código</t>
  </si>
  <si>
    <t>Descrição</t>
  </si>
  <si>
    <t>UND.</t>
  </si>
  <si>
    <t>Preço Unit</t>
  </si>
  <si>
    <t>BDI 26,15%</t>
  </si>
  <si>
    <t>TERRAPLENAGEM</t>
  </si>
  <si>
    <t>01.000.01</t>
  </si>
  <si>
    <t>DESMATAMENTO DESTOCAMENTO E LIMPEZA</t>
  </si>
  <si>
    <t>01.000.02</t>
  </si>
  <si>
    <t>DESMATAMENTO MANUAL INCLUSIVE QUEIMA E LIMPEZA</t>
  </si>
  <si>
    <t>01.000.03</t>
  </si>
  <si>
    <t>ROCADA MANUAL</t>
  </si>
  <si>
    <t>ha</t>
  </si>
  <si>
    <t>01.000.04</t>
  </si>
  <si>
    <t>CAPINA MANUAL</t>
  </si>
  <si>
    <t>01.000.05</t>
  </si>
  <si>
    <t>DESMATAMENTO E DESTOC. DE ARVORES DIAMETRO &gt; 30 CM</t>
  </si>
  <si>
    <t>ud</t>
  </si>
  <si>
    <t>01.000.06</t>
  </si>
  <si>
    <t>DESTOCAMENTO MANUAL DE ARVORES DIAMETRO &lt; 30 CM</t>
  </si>
  <si>
    <t>10.50</t>
  </si>
  <si>
    <t>01.100.00</t>
  </si>
  <si>
    <t>REGULARIZACAO DO SUB-LEITO</t>
  </si>
  <si>
    <t>01.100.01</t>
  </si>
  <si>
    <t>ESCAV.E TRANSP. MAT. 1A. CAT.ATE 50M C/TRATOR</t>
  </si>
  <si>
    <t>m3</t>
  </si>
  <si>
    <t>01.100.02</t>
  </si>
  <si>
    <t>ESCAV.E CARGA MAT. 1A. CAT.C/TRANSP. DE 0-200M</t>
  </si>
  <si>
    <t>01.100.03</t>
  </si>
  <si>
    <t>ESCAV.E CARGA MAT. 1A.CAT. C/TRANSP. DE 201-400M</t>
  </si>
  <si>
    <t>01.100.04</t>
  </si>
  <si>
    <t>ESCAV.E CARGA MAT.1A.CAT. C/TRANSP.DE 401-600M</t>
  </si>
  <si>
    <t>01.100.05</t>
  </si>
  <si>
    <t>ESCAV.E CARGA MAT.1A.CAT. C/TRANSP.DE 601-800M</t>
  </si>
  <si>
    <t>01.100.06</t>
  </si>
  <si>
    <t>ESCAV.E CARGA MAT. 1A.CAT. C/TRANSP. DE 801-1000M</t>
  </si>
  <si>
    <t>01.100.07</t>
  </si>
  <si>
    <t>ESCAV.E CARGA MAT. 1A.CAT. C/TRANSP.DE 1001-1200M</t>
  </si>
  <si>
    <t>01.100.08</t>
  </si>
  <si>
    <t>ESCAV.E CARGA DE MAT.1A.CAT.C/TRANSP.DE 1201-1400M</t>
  </si>
  <si>
    <t>01.100.09</t>
  </si>
  <si>
    <t>ESCAV.E CARGA MAT.1A.CAT.C/TRANSP.DE 0-200M (CB)</t>
  </si>
  <si>
    <t>01.100.10</t>
  </si>
  <si>
    <t>ESC.E CARGA DE MAT.1A.CAT.C/TRANSP.DE 201-400M(CB)</t>
  </si>
  <si>
    <t>01.100.11</t>
  </si>
  <si>
    <t>ESC.E CARGA MAT.1A.CAT.C/TRANSP.DE 401-600M (CB)</t>
  </si>
  <si>
    <t>01.100.12</t>
  </si>
  <si>
    <t>ESC.E CARGA MAT.1A.CAT.C/TRANSP.DE 601-800M (CB)</t>
  </si>
  <si>
    <t>01.100.13</t>
  </si>
  <si>
    <t>ESC.E CARGA MAT.1A.CAT.C/TRANSP.DE 801-1000M (CB)</t>
  </si>
  <si>
    <t>01.100.14</t>
  </si>
  <si>
    <t>ESC.E CARGA MAT.1A.CAT.C/TRANSP.DE 1001-1200M (CB)</t>
  </si>
  <si>
    <t>01.100.15</t>
  </si>
  <si>
    <t>ESC.E CARGA MAT.1A.CAT.C/TRANSP.DE 1201-1400M (CB)</t>
  </si>
  <si>
    <t>01.100.16</t>
  </si>
  <si>
    <t>ESC.E CARGA MAT.1A.CAT.C/TRANSP.DE 1401-1600M (CB)</t>
  </si>
  <si>
    <t>01.100.17</t>
  </si>
  <si>
    <t>ESC.E CARGA MAT.1A.CAT.C/TRANSP.DE 1601-1800M (CB)</t>
  </si>
  <si>
    <t>01.100.18</t>
  </si>
  <si>
    <t>ESC.E CARGA MAT.1A.CAT.C/TRANSP.DE 1801-2000M (CB)</t>
  </si>
  <si>
    <t>01.100.19</t>
  </si>
  <si>
    <t>ESC.E CARGA MAT.1A.CAT.C/TRANSP.DE 2001-3000M (CB)</t>
  </si>
  <si>
    <t>01.100.20</t>
  </si>
  <si>
    <t>ESC.E CARGA MAT.1A.CAT.C/TRANSP.DE 3001-5000M (CB)</t>
  </si>
  <si>
    <t>01.100.21</t>
  </si>
  <si>
    <t>ESCAVACAO CARGA E DESCARGA DE MATERIAL DE 1A.CAT</t>
  </si>
  <si>
    <t>01.100.22</t>
  </si>
  <si>
    <t>EXTRACAO E CARGA DE AREIA C/TRATOR E CARREGADEIRA</t>
  </si>
  <si>
    <t>01.100.23</t>
  </si>
  <si>
    <t>EXTRACAO E CARGA DE AREIA COM DRAG-LINE</t>
  </si>
  <si>
    <t>01.100.24</t>
  </si>
  <si>
    <t>ESCAVACAO CARGA E TRANSP. DE SOLO MOLE ATE 200M</t>
  </si>
  <si>
    <t>01.100.25</t>
  </si>
  <si>
    <t>EXPURGO EM JAZIDA</t>
  </si>
  <si>
    <t>01.101.00</t>
  </si>
  <si>
    <t>ESCAV.E TRANSP.MAT.2A.CAT.ATE 50M C/TRATOR</t>
  </si>
  <si>
    <t>01.101.01</t>
  </si>
  <si>
    <t>ESCAV.E CARGA MAT.2A.CAT.C/TRANSP. DE 0-200M</t>
  </si>
  <si>
    <t>01.101.02</t>
  </si>
  <si>
    <t>ESCAV. E CARGA MAT.2A.CAT.C/TRANSP.DE 0-200M (CB)</t>
  </si>
  <si>
    <t>01.102.01</t>
  </si>
  <si>
    <t>ESCAV.E CARGA MAT.3A.CAT. C/TRANSP. DE 0-200M (CB)</t>
  </si>
  <si>
    <t>01.102.02</t>
  </si>
  <si>
    <t>ROCHA FRAGMENTADA POR FOGACHO (PEDRA DE MAO)</t>
  </si>
  <si>
    <t>01.102.03</t>
  </si>
  <si>
    <t>CONFECCAO DE BRITA</t>
  </si>
  <si>
    <t>01.200.01</t>
  </si>
  <si>
    <t>ESPALHAMENTO DE SOLO E/OU AREIA C/MOTONIVELADORA</t>
  </si>
  <si>
    <t>01.200.04</t>
  </si>
  <si>
    <t>COLCHAO DE AREIA EXCL.APENAS TRANSPORTE DA AREIA</t>
  </si>
  <si>
    <t>01.400.02</t>
  </si>
  <si>
    <t>RECONFORMACAO DE PLATAFORMA (PATROLAMENTO)</t>
  </si>
  <si>
    <t>km</t>
  </si>
  <si>
    <t>01.401.00</t>
  </si>
  <si>
    <t>RECOMPOSICAO DE ACOSTAMENTO EXCLUSIVE TRANSP.SOLO</t>
  </si>
  <si>
    <t>01.401.01</t>
  </si>
  <si>
    <t>REVESTIMENTO PRIMARIO EXCLUSIVE APENAS TRANSPORTE</t>
  </si>
  <si>
    <t>01.510.00</t>
  </si>
  <si>
    <t>COMPACTACAO DE ATERRO 95% PN</t>
  </si>
  <si>
    <t>01.510.01</t>
  </si>
  <si>
    <t>COMPACTACAO DE ATERROS - CONTROLE VISUAL -</t>
  </si>
  <si>
    <t>01.510.02</t>
  </si>
  <si>
    <t>COMPACTACAO MANUAL DE ATERROS</t>
  </si>
  <si>
    <t>01.511.00</t>
  </si>
  <si>
    <t>COMPACTACAO DE ATERROS 100% PN</t>
  </si>
  <si>
    <t>01.999.03</t>
  </si>
  <si>
    <t>DESMATAMENTO EM JAZIDAS</t>
  </si>
  <si>
    <t>01.999.04</t>
  </si>
  <si>
    <t>TRANSPORTE DE SOLO/AREIA EM CAMINHAO BASCULANTE</t>
  </si>
  <si>
    <t>t.km</t>
  </si>
  <si>
    <t>01.999.05</t>
  </si>
  <si>
    <t>TRANSPORTE COMERCIAL EM CAMINHAO BASCULANTE</t>
  </si>
  <si>
    <t>01.999.06</t>
  </si>
  <si>
    <t>MATERIAL ADICIONAL (SOLO) PARA TERRAPLENAGEM</t>
  </si>
  <si>
    <t>01.999.07</t>
  </si>
  <si>
    <t>DRENO VERTICAL DE AREIA(D=0,40) EXCL.TRANSP.AREIA</t>
  </si>
  <si>
    <t>02.000.00</t>
  </si>
  <si>
    <t>REGULARIZACAO DO SUBLEITO</t>
  </si>
  <si>
    <t>02.100.00</t>
  </si>
  <si>
    <t>REFORCO DO SUBLEITO EXCLUSIVE APENAS TRANSPORTE</t>
  </si>
  <si>
    <t>20.100.01</t>
  </si>
  <si>
    <t>EXECUCAO DE SOLO BETUME EXCLUSIVE APENAS LIGANTE</t>
  </si>
  <si>
    <t>02.200.00</t>
  </si>
  <si>
    <t>SUB-BASE ESTAB. GRANUL.S/MISTURA EXCLUSIVE TRANSP.</t>
  </si>
  <si>
    <t>02.200.01</t>
  </si>
  <si>
    <t>BASE ESTAB.GRANUL.S/MISTURA EXCLUSIVE TRANSPORTE</t>
  </si>
  <si>
    <t>02.200.02</t>
  </si>
  <si>
    <t>REESTABILIZACAO DE BASE EXISTENTE</t>
  </si>
  <si>
    <t>02.200.03</t>
  </si>
  <si>
    <t>REESTAB.DE BASE EXIST.C/ ADICAO 20% SOLO</t>
  </si>
  <si>
    <t>02.200.04</t>
  </si>
  <si>
    <t>REESTAB.DE BASE EXIST.C/ ADICAO 20% AREIA EM PESO</t>
  </si>
  <si>
    <t>02.200.05</t>
  </si>
  <si>
    <t>REEST.DE BASE EXIST.C/INCL.REV.ASF.C/AD.20%SOLO RECICLADORA</t>
  </si>
  <si>
    <t>02.200.06</t>
  </si>
  <si>
    <t>REEST. DE BASE EXIST. C/INCL. REV. ASF.C/AD. 20%BRITA COM. RECICLADORA</t>
  </si>
  <si>
    <t>02.200.07</t>
  </si>
  <si>
    <t>REEST. DE BASE EXIST. C/INCL. REV. ASF. C/AD. 30% BRITA COM. RECICLADORA</t>
  </si>
  <si>
    <t>02.210.00</t>
  </si>
  <si>
    <t>BASE ESTAB.GRANUL.SOLO/AREIA(70%-30%)EXC.TRANSP.</t>
  </si>
  <si>
    <t>02.210.01</t>
  </si>
  <si>
    <t>SUB-BASE/BASE SOLO/AREIA(50%-50%)EXC.TRANSP.</t>
  </si>
  <si>
    <t>02.210.02</t>
  </si>
  <si>
    <t>BASE ESTAB.GRANUL.SOLO/AREIA(20%-80%) EXCL.TRANSP.</t>
  </si>
  <si>
    <t>02.210.03</t>
  </si>
  <si>
    <t>BASE ESTAB.GRANUL.SOLO/AREIA(60%-40%)EXCL.TRANSP.</t>
  </si>
  <si>
    <t>02.210.04</t>
  </si>
  <si>
    <t>BASE ESTAB.GRANUL.SOLO/AREIA(80%-20%)EXCL.TRANSP.</t>
  </si>
  <si>
    <t>02.210.06</t>
  </si>
  <si>
    <t>BASE SOLO/AREIA (25%-75%)EM PESO EXCL.TRANSPORTE</t>
  </si>
  <si>
    <t>02.220.00</t>
  </si>
  <si>
    <t>BASE DE SOLO BRITA (30%EM PESO) EXCL. TRANSP.SOLO</t>
  </si>
  <si>
    <t>02.220.01</t>
  </si>
  <si>
    <t>BASE DE SOLO BRITA (40% EM PESO) EXC.TRANSP.SOLO</t>
  </si>
  <si>
    <t>02.220.03</t>
  </si>
  <si>
    <t>REEST.DE BASE EXIST.C/ADICAO DE BRITA(25% EM PESO)</t>
  </si>
  <si>
    <t>02.220.04</t>
  </si>
  <si>
    <t>REEST.DE BASE EXIST.C/ADICAO DE BRITA(30% EM PESO)</t>
  </si>
  <si>
    <t>02.220.05</t>
  </si>
  <si>
    <t>RESTAB.DA BASE EXIST.C/ADICAO BRITA (20% EM PESO)</t>
  </si>
  <si>
    <t>02.221.05</t>
  </si>
  <si>
    <t>ESTAB.BASE EXIXT.C/ADICAO BRITA COMER.(20% EM PESO)</t>
  </si>
  <si>
    <t>02.221.06</t>
  </si>
  <si>
    <t>02.240.01</t>
  </si>
  <si>
    <t>BASE SOLO-CIMENTO(2% EM PESO)EXCL.TRANS.SOLO/USINA</t>
  </si>
  <si>
    <t>02.240.02</t>
  </si>
  <si>
    <t>BASE SOLO-CIMENTO(3% EM PESO)EXCL.TRANS.SOLO/USINA</t>
  </si>
  <si>
    <t>02.240.03</t>
  </si>
  <si>
    <t>BASE SOLO-CIMENTO(4% EM PESO)EXCL.TRANS.SOLO/USINA</t>
  </si>
  <si>
    <t>02.240.04</t>
  </si>
  <si>
    <t>BASE SOLO-CIMENTO(5% EM PESO)EXCL.TRANS.SOLO/USINA</t>
  </si>
  <si>
    <t>02.240.05</t>
  </si>
  <si>
    <t>BASE SOLO-CIMENTO(6% EM PESO)EXCL.TRANS.SOLO/USINA</t>
  </si>
  <si>
    <t>02.240.06</t>
  </si>
  <si>
    <t>BASE SOLO-CIMENTO(7% EM PESO)EXCL.TRANS.SOLO/USINA</t>
  </si>
  <si>
    <t>02.250.00</t>
  </si>
  <si>
    <t>BASE EM MACADAME BETUMINOSO EXCL.APENAS LIGANTE</t>
  </si>
  <si>
    <t>02.260.00</t>
  </si>
  <si>
    <t>BASE EM MACADAME HIDRAULICO</t>
  </si>
  <si>
    <t>02.260.01</t>
  </si>
  <si>
    <t>BASE DE BRITA GRADUADA</t>
  </si>
  <si>
    <t>02.300.00</t>
  </si>
  <si>
    <t>IMPRIMACAO EXCLUSIVE LIGANTE</t>
  </si>
  <si>
    <t>02.300.01</t>
  </si>
  <si>
    <t>LAMA ASFALTICA GROSSA</t>
  </si>
  <si>
    <t>02.300.02</t>
  </si>
  <si>
    <t>CAPA SELANTE C/PO DE PEDRA EXCL. LIGANTE</t>
  </si>
  <si>
    <t>02.300.03</t>
  </si>
  <si>
    <t>CAPA SELANTE COM AREIA EXCL. LIGANTE</t>
  </si>
  <si>
    <t>02.300.04</t>
  </si>
  <si>
    <t>LAMA ASFALTICA FINA</t>
  </si>
  <si>
    <t>02.301.00</t>
  </si>
  <si>
    <t>IMPRIMACAO/PINTURA MANUAL EXCLUSIVE LIGANTE</t>
  </si>
  <si>
    <t>02.400.01</t>
  </si>
  <si>
    <t>PINTURA DE LIGACAO EXCLUSIVE LIGANTE</t>
  </si>
  <si>
    <t>02.500.00</t>
  </si>
  <si>
    <t>TRATAMENTO SUPERFICIAL SIMPLES EXCL. LIGANTE</t>
  </si>
  <si>
    <t>02.500.01</t>
  </si>
  <si>
    <t>TRAT. SUPERFICIAL CONTRA PO (C/AREIA) EXC.LIGANTE</t>
  </si>
  <si>
    <t>02.500.02</t>
  </si>
  <si>
    <t>TSS(C/BRITA COMER.)EXCL.LIGANTE</t>
  </si>
  <si>
    <t>02.501.00</t>
  </si>
  <si>
    <t>TRATAMENTO SUP.DUPLO C/3 BANHO EXCL. LIGANTE</t>
  </si>
  <si>
    <t>02.501.01</t>
  </si>
  <si>
    <t>TSD C/3 BANHO(C/BRITA COMER.)EXCL.LIGANTE</t>
  </si>
  <si>
    <t>02.530.00</t>
  </si>
  <si>
    <t>PRE MISTURADO A FRIO (PMF) EXCLUSIVE LIGANTE</t>
  </si>
  <si>
    <t>02.530.01</t>
  </si>
  <si>
    <t>PMF C/BRITA COMERCIAL EXCLUSIVE LIGANTE</t>
  </si>
  <si>
    <t>02.530.02</t>
  </si>
  <si>
    <t>REGULARIZAÇÃO DE SUPERFICIE C/ PMF INCLUSIVE LIGANTE</t>
  </si>
  <si>
    <t>02.540.00</t>
  </si>
  <si>
    <t>CONCRETO BETUMINOSO USINADO A QUENTE EXC. LIGANTE</t>
  </si>
  <si>
    <t>02.540.01</t>
  </si>
  <si>
    <t>BINDER EXCLUSIVE LIGANTE</t>
  </si>
  <si>
    <t>02.540.02</t>
  </si>
  <si>
    <t>CBUQ COM BRITA COMERCIAL EXCL LIGANTE</t>
  </si>
  <si>
    <t>02.540.03</t>
  </si>
  <si>
    <t>MICROREVESTIMENTO A FRIO ESP = 0.8CM</t>
  </si>
  <si>
    <t>02.540.04</t>
  </si>
  <si>
    <t>MICRO REVESTIMENTO A FRIO ESP = 1,5CM</t>
  </si>
  <si>
    <t>02.702.00</t>
  </si>
  <si>
    <t>REVESTIMENTO EM PARALELEPIPEDO INC.COLCHAO AREIA</t>
  </si>
  <si>
    <t>02.702.01</t>
  </si>
  <si>
    <t>RECUP.DA PAV.EM PARALELO C/APROV.DO COLCHAO E PEDR</t>
  </si>
  <si>
    <t>02.702.02</t>
  </si>
  <si>
    <t>RECUP.DA PAV.EM PARALELO C/APROVEITAMENTO D/PEDRA</t>
  </si>
  <si>
    <t>02.900.01</t>
  </si>
  <si>
    <t>ESCARIF.E REMOCAO DE SUB-BASE E BASE (DMT ATE 2KM)</t>
  </si>
  <si>
    <t>02.900.02</t>
  </si>
  <si>
    <t>ESCARIF.E REMOCAO DE REVEST.ASFALTICO(DMT ATE 2KM)</t>
  </si>
  <si>
    <t>02.900.03</t>
  </si>
  <si>
    <t>DEMOLICAO DE PAVIMENTACAO COM PARALELEPIPEDOS</t>
  </si>
  <si>
    <t>02.900.04</t>
  </si>
  <si>
    <t>REMOCAO E REPOSICAO DE MEIO FIO EM PEDRA GRANITICA</t>
  </si>
  <si>
    <t>02.900.05</t>
  </si>
  <si>
    <t>DEMOL.DE PAVIMENT.EM PRE-MOLDADOS C/REAPROV.E LIMPESA</t>
  </si>
  <si>
    <t>02.900.06</t>
  </si>
  <si>
    <t>FRESAGEM DE REVEST. BETUMINOSO C/TRANSP.ATE 2KM</t>
  </si>
  <si>
    <t>02.900.07</t>
  </si>
  <si>
    <t>FRESAGEM DESCONTINUA DE REVEST. BETUM. C/RANSP. ATE 2KM</t>
  </si>
  <si>
    <t>02.999.00</t>
  </si>
  <si>
    <t>FORNECIMENTO DE TRANSPORTE DE CIMENTO ASFALTICO (CAP)</t>
  </si>
  <si>
    <t>02.999.01</t>
  </si>
  <si>
    <t>FORECIMENTO E TRANSPORTE DE ASFALTO DILUIDO (CM-30)</t>
  </si>
  <si>
    <t>3,833,95</t>
  </si>
  <si>
    <t>02.999.03</t>
  </si>
  <si>
    <t>MISTURA BETUMINOSA ( CONFECCAO )</t>
  </si>
  <si>
    <t>02.999.04</t>
  </si>
  <si>
    <t>TAPA BURACO C/MISTURA BETUMINOSA INCL. LIGANTE</t>
  </si>
  <si>
    <t>02.999.05</t>
  </si>
  <si>
    <t>REMENDO PROFUNDO EXCLUSIVE TRANSPORTE MATERIAL</t>
  </si>
  <si>
    <t>02.999.06</t>
  </si>
  <si>
    <t>TRANSP. DE SOLO E/OU AREIA EM CAMINHAO BASCULANTE</t>
  </si>
  <si>
    <t>02.999.07</t>
  </si>
  <si>
    <t>TRANSP. DE SOLO E/OU AREIA EM CAM. BASCULANTE ROD. PAV.</t>
  </si>
  <si>
    <t>02.999.09</t>
  </si>
  <si>
    <t>FORNEC. E TRANSP. DE EMULSÃO ASFALTICA (RR-2C)</t>
  </si>
  <si>
    <t>02.999.10</t>
  </si>
  <si>
    <t>FORNEC. E TRANSP. DE EMULSÃO ASFALTICA (RM-1C)</t>
  </si>
  <si>
    <t>02.999.12</t>
  </si>
  <si>
    <t>FORNEC. E TRANSP. DE EMULSÃO ASFALTICA (RL-1C)</t>
  </si>
  <si>
    <t>2,134,46</t>
  </si>
  <si>
    <t>02.999.14</t>
  </si>
  <si>
    <t>PAV.PARALELO REJUN.C/ASFALTO BRITA E COCHAO AREIA</t>
  </si>
  <si>
    <t>02.999.15</t>
  </si>
  <si>
    <t>MATERIAL ADICIONAL(SOLO) P/REGULAR.E/OU REESTABIL.</t>
  </si>
  <si>
    <t>02.999.16</t>
  </si>
  <si>
    <t>MATERIAL ADICIONAL(AREIA) P/REGULAR.E/OU REESTABI.</t>
  </si>
  <si>
    <t>02.999.17</t>
  </si>
  <si>
    <t>SELAGEM DE TRINCAS INCLUSIVE LIGANTE</t>
  </si>
  <si>
    <t>l</t>
  </si>
  <si>
    <t>02.999.18</t>
  </si>
  <si>
    <t>MATERIAL ADICIONAL (SOLO) P/SOLO BETUME</t>
  </si>
  <si>
    <t>02.999.21</t>
  </si>
  <si>
    <t>ESCARIFICACAO DE MATERIAL DE SUB-BASE/BASE</t>
  </si>
  <si>
    <t>02.999.22</t>
  </si>
  <si>
    <t>FORN.E ASSENT.DE BLOCOS INTERTRAVADOS SOBRE COLCHAO DE AREIA</t>
  </si>
  <si>
    <t>02.999.23</t>
  </si>
  <si>
    <t>ASSENTAMENTO DE BLOCOS INTERTRAVADOS SOBRE COLCHAO DE AREIA</t>
  </si>
  <si>
    <t>02.999.24</t>
  </si>
  <si>
    <t>REJUNTAMENTO DE BLOCOS DE CONCRETO COM ASFALTO</t>
  </si>
  <si>
    <t>02.999.25</t>
  </si>
  <si>
    <t>LASTRO DE CONCRETO C/BRITA CALCAREA, INCL.PREPARO LANCAMENTO</t>
  </si>
  <si>
    <t>02.999.26</t>
  </si>
  <si>
    <t>PAVIM.EM CONCRETO, C/3CM ESP.,COM LASTRO DE BRITA CALC.C/7CM</t>
  </si>
  <si>
    <t>02.999.27</t>
  </si>
  <si>
    <t>REJUNTE DE CALCADAS COM BRITA 25</t>
  </si>
  <si>
    <t>02.999.28</t>
  </si>
  <si>
    <t>02.999.29</t>
  </si>
  <si>
    <t>MISTURA BETUMINOSA (PMF)C/BRITA COMERCIAL INCLUSIVE LIGANTE (CONFECCAO)</t>
  </si>
  <si>
    <t>02.999.30</t>
  </si>
  <si>
    <t>TAPA BURACO C/PMF DE BRITA COMERCIAL INCL. LIGANTE</t>
  </si>
  <si>
    <t>02.999.31</t>
  </si>
  <si>
    <t>RETIRADA DE PAVIMENTO EM PARALELEPIPEDO</t>
  </si>
  <si>
    <t>02.999.32</t>
  </si>
  <si>
    <t>TRANSPORTE DE MATERIAIS ASFALTICO A QUENTE</t>
  </si>
  <si>
    <t>02.999.34</t>
  </si>
  <si>
    <t>TRANSPORTE DE MATERIAIS ASFALTICO A FRIO</t>
  </si>
  <si>
    <t>OBRAS DE ARTE ESPECIAIS</t>
  </si>
  <si>
    <t>03.000.00</t>
  </si>
  <si>
    <t>ESCAVACAO PARA FUNDACAO EM MATERIAL 1A.CATEGORIA</t>
  </si>
  <si>
    <t>03.001.00</t>
  </si>
  <si>
    <t>ESCAVACAO PARA FUNDACAO EM MATERIAL 2A.CATEGORIA</t>
  </si>
  <si>
    <t>03.001.01</t>
  </si>
  <si>
    <t>ESCAVACAO PARA FUNDACAO EM MATERIAL 3A.CATEGORIA</t>
  </si>
  <si>
    <t>03.200.00</t>
  </si>
  <si>
    <t>ENSECADEIRA SIMPLES C/PRANCHA DE MADEIRA</t>
  </si>
  <si>
    <t>03.300.01</t>
  </si>
  <si>
    <t>CONCRETO MAGRO 1/4/8</t>
  </si>
  <si>
    <t>03.300.02</t>
  </si>
  <si>
    <t>CONCRETO MAGRO TRACO 1/4/8 (COMERCIAL)</t>
  </si>
  <si>
    <t>03.300.03</t>
  </si>
  <si>
    <t>CONCRETO SIMPLES TRACO 1/3/6</t>
  </si>
  <si>
    <t>03.300.04</t>
  </si>
  <si>
    <t>CONCRETO SIMPLES 1/3/6 (COMERCIAL)</t>
  </si>
  <si>
    <t>03.310.01</t>
  </si>
  <si>
    <t>CONCRETO CICLOPICO FCK &gt;=15 MPA C/30% RACHAO</t>
  </si>
  <si>
    <t>03.310.02</t>
  </si>
  <si>
    <t>CONCRETO CICLOPICO FCK &gt;=15 MPA C/30% RACHAO(COM)</t>
  </si>
  <si>
    <t>03.321.00</t>
  </si>
  <si>
    <t>CONCRETO ESTRUTURAL FCK &gt;=15 MPA</t>
  </si>
  <si>
    <t>03.321.01</t>
  </si>
  <si>
    <t>CONCRETO ESTRUTURAL FCK &gt;=15 MPA (COMERCIAL)</t>
  </si>
  <si>
    <t>03.322.00</t>
  </si>
  <si>
    <t>CONCRETO ESTRUTURAL FCK &gt;=18 MPA</t>
  </si>
  <si>
    <t>03.322.01</t>
  </si>
  <si>
    <t>CONCRETO ESTRUTURAL FCK &gt;=18 MPA (COMERCIAL)</t>
  </si>
  <si>
    <t>03.322.02</t>
  </si>
  <si>
    <t>CONCRETO DE LAJE DE PAVIMENTACAO</t>
  </si>
  <si>
    <t>03.323.00</t>
  </si>
  <si>
    <t>CONCRETO ESTRUTURAL FCK &gt;=20 MPA</t>
  </si>
  <si>
    <t>03.323.01</t>
  </si>
  <si>
    <t>CONCRETO ESTRUTURAL FCK &gt;=20 MPA (COMERCIAL)</t>
  </si>
  <si>
    <t>03.324.00</t>
  </si>
  <si>
    <t>CONCRETO ESTRUTURAL FCK &gt;=30 MPA</t>
  </si>
  <si>
    <t>03.324.01</t>
  </si>
  <si>
    <t>CONCRETO ESTRUTURAL FCK &gt;=30 MPA (COMERCIAL)</t>
  </si>
  <si>
    <t>03.325.00</t>
  </si>
  <si>
    <t>CONCRETO ESTRUTURAL FCK &gt;=25 MPA</t>
  </si>
  <si>
    <t>03.325.01</t>
  </si>
  <si>
    <t>CONCRETO ESTRUTURAL FCK&gt;=25 MPA (COMERCIAL)</t>
  </si>
  <si>
    <t>03.326.00</t>
  </si>
  <si>
    <t>CONCRETO ESTRUTURAL FCK&gt;=35 MPA</t>
  </si>
  <si>
    <t>03.326.01</t>
  </si>
  <si>
    <r>
      <t xml:space="preserve">CONCRETO ESTRUTURAL FCK&gt;=35 MPA </t>
    </r>
    <r>
      <rPr>
        <i/>
        <sz val="10"/>
        <color rgb="FF5A5A5A"/>
        <rFont val="Arial"/>
        <family val="2"/>
      </rPr>
      <t>(COMERCIAL)</t>
    </r>
  </si>
  <si>
    <t>03.327.00</t>
  </si>
  <si>
    <t>CONCRETO ESTRUTURAL FCK&gt;=40 MPA</t>
  </si>
  <si>
    <t>03.327.01</t>
  </si>
  <si>
    <t>CONCRETO ESTRUTURAL FCK&gt;=40 MPA (COMERCIAL)</t>
  </si>
  <si>
    <t>03.339.00</t>
  </si>
  <si>
    <t>CONF. E CRAVAÇÃO DE ESTACA PRE-MOLDADA CONCRETO 30X30CM</t>
  </si>
  <si>
    <t>03.399.01</t>
  </si>
  <si>
    <t>CONF. E CRAVAÇÃO DE ESTACA PRE-MOLDADA CONCRETO 40X40CM</t>
  </si>
  <si>
    <t>03.340.00</t>
  </si>
  <si>
    <t>ARGAMASSA DE CIMENTO E AREIA TRACO 1:4</t>
  </si>
  <si>
    <t>03.340.01</t>
  </si>
  <si>
    <t>ARGAMASSA DE CIMENTO E AREIA TRACO 1:4 (COMERCIAL)</t>
  </si>
  <si>
    <t>03.349.01</t>
  </si>
  <si>
    <t>ALVENARIA DE PEDRA ARGAMASSADA</t>
  </si>
  <si>
    <t>03.349.02</t>
  </si>
  <si>
    <t>ALVENARIA DE PEDRA ARGAMASSADA (COMERCIAL)</t>
  </si>
  <si>
    <t>03.353.00</t>
  </si>
  <si>
    <t>FORNECIMENTO E APLICACAO DE ACO</t>
  </si>
  <si>
    <t>kg</t>
  </si>
  <si>
    <t>03.353.01</t>
  </si>
  <si>
    <t>FORNECIMENTO E APLICACAO DE ACO CP-190 RB</t>
  </si>
  <si>
    <t>03.353.02</t>
  </si>
  <si>
    <t>FORNECIMENTO E APLICACAO ACO PARA TUBULAO</t>
  </si>
  <si>
    <t>03.370.00</t>
  </si>
  <si>
    <t>FORMA DE MADEIRA</t>
  </si>
  <si>
    <t>03.370.01</t>
  </si>
  <si>
    <t>ESCORAMENTO DE FORMAS VERTICAL</t>
  </si>
  <si>
    <t>03.370.04</t>
  </si>
  <si>
    <t>FORMA DE MADEIRIT</t>
  </si>
  <si>
    <t>03.372.00</t>
  </si>
  <si>
    <t>FORMA PARA TUBULAO</t>
  </si>
  <si>
    <t>03.400.00</t>
  </si>
  <si>
    <t>ESCAVACAO PARA TUBULAO A CEU ABERTO EM MAT.1A.CAT.</t>
  </si>
  <si>
    <t>03.400.01</t>
  </si>
  <si>
    <t>ESCAVACAO PARA TUBULAO A AR COMPRIMIDO MAT.1A.CAT.</t>
  </si>
  <si>
    <t>03.400.02</t>
  </si>
  <si>
    <t>ESCAVACAO PARA TUBULAO A CEU ABERTO EM MAT.2A.CAT</t>
  </si>
  <si>
    <t>03.400.03</t>
  </si>
  <si>
    <t>ESCAVACAO PARA TUBULAO A AR COMPRIMIDO MAT.2A.CAT.</t>
  </si>
  <si>
    <t>03.410.00</t>
  </si>
  <si>
    <t>TUBULAO A CEU ABERTO D=1,20M FCK&gt;=15MPA</t>
  </si>
  <si>
    <t>03.410.01</t>
  </si>
  <si>
    <t>TUBULAO A CEU ABERTO D=1,40M FCK&gt;=15MPA</t>
  </si>
  <si>
    <t>3,255,62</t>
  </si>
  <si>
    <t>03.410.02</t>
  </si>
  <si>
    <t>TUBULAO A CEU ABERTO D=1,60M FCK&gt;=15MPA</t>
  </si>
  <si>
    <t>03.410.03</t>
  </si>
  <si>
    <t>TUBULAO A CEU ABERTO D=2,00M FCK&gt;=15MPA</t>
  </si>
  <si>
    <t>03.410.04</t>
  </si>
  <si>
    <t>TUBULAO A CEU ABERTO D=1,40M FCK&gt;=18MPA EXCL.ACO</t>
  </si>
  <si>
    <t>03.410.05</t>
  </si>
  <si>
    <t>TUBULAO A CEU ABERTO D=1,20M FCK&gt;=20MPA EXCL.ACO</t>
  </si>
  <si>
    <t>03.410.06</t>
  </si>
  <si>
    <t>TUBULAO AR COMPRIMIDO D=1,20M FCK&gt;=15MPA EXCL.ACO</t>
  </si>
  <si>
    <t>03.411.00</t>
  </si>
  <si>
    <t>TUBULAO A AR COMPRIMIDO D=1,20M FCK&gt;=15MPA</t>
  </si>
  <si>
    <t>03.411.01</t>
  </si>
  <si>
    <t>TUBULAO A AR COMPRIMIDO D=1,40M FCK&gt;= 15MPA</t>
  </si>
  <si>
    <t>03.411.02</t>
  </si>
  <si>
    <t>TUBULAO A AR COMPRIMIDO D=1,60M FCK&gt;=15MPA</t>
  </si>
  <si>
    <t>03.411.03</t>
  </si>
  <si>
    <t>TUBULAO A AR COMPRIMIDO D=2,00M FCK&gt;=15MPA</t>
  </si>
  <si>
    <t>03.411.04</t>
  </si>
  <si>
    <t>TUBULAO AR COMPRIMIDO D=1,20M FCK&gt;=20MPA EXCL.ACO</t>
  </si>
  <si>
    <t>03.411.05</t>
  </si>
  <si>
    <t>TUBULAO AR COMPRIMIDO D=1,20M FCK&gt;=18MPA EXCL.ACO</t>
  </si>
  <si>
    <t>03.411.06</t>
  </si>
  <si>
    <t>TUBULAO AR COMPRIMIDO D=1,40M FCK&gt;=18MPA EXCL.ACO</t>
  </si>
  <si>
    <t>03.411.07</t>
  </si>
  <si>
    <t>TUBULAO AR COMPRIMIDO D=1,40M FCK=20MPA EXCL.ACO</t>
  </si>
  <si>
    <t>03.510.00</t>
  </si>
  <si>
    <t>APARELHO DE APOIO EM NEOPRENE</t>
  </si>
  <si>
    <t>03.700.01</t>
  </si>
  <si>
    <t>GUARDA CORPO PADRAO DER-PB</t>
  </si>
  <si>
    <t>03.700.02</t>
  </si>
  <si>
    <t>GUARDA CORPO PADRAO DNER</t>
  </si>
  <si>
    <t>03.910.00</t>
  </si>
  <si>
    <t>FORNECIMENTO E APLICACAO DE ANCORAGEM ATIVA (CONE)</t>
  </si>
  <si>
    <t>03.911.00</t>
  </si>
  <si>
    <t>BAINHA GALVANIZADA D=(EXT) 7,0CM</t>
  </si>
  <si>
    <t>03.920.01</t>
  </si>
  <si>
    <t>BASE ALARGADA TUBULAO A CEU ABERTO FCK&gt;=15MPA</t>
  </si>
  <si>
    <t>03.920.02</t>
  </si>
  <si>
    <t>BASE ALARGADA TUBULAO AR COMPRIMIDO FCK&gt;=15MPA</t>
  </si>
  <si>
    <t>03.920.03</t>
  </si>
  <si>
    <t>BASE ALARGADA TUBULAO AR COMPRIMIDO FCK&gt;=20MPA</t>
  </si>
  <si>
    <t>03.920.04</t>
  </si>
  <si>
    <t>BASE ALARGADA TUBULAO AR COMPRIMIDO FCK&gt;=18MPA</t>
  </si>
  <si>
    <t>03.920.05</t>
  </si>
  <si>
    <t>BASE ALARGADA TUBULAO A CEU ABERTO FCK&gt;=18 MPA</t>
  </si>
  <si>
    <t>03.940.00</t>
  </si>
  <si>
    <t>REATERRO COMPACTADO C/APROV. DO SOLO ESCAVADO</t>
  </si>
  <si>
    <t>03.940.01</t>
  </si>
  <si>
    <t>REATERRO COM AREIA GROSSA</t>
  </si>
  <si>
    <t>03.951.01</t>
  </si>
  <si>
    <t>PINTURA COM NATA DE CIMENTO</t>
  </si>
  <si>
    <t>03.951.02</t>
  </si>
  <si>
    <t>PINTURA A CAL ( 2 DEMAOS )</t>
  </si>
  <si>
    <t>03.991.01</t>
  </si>
  <si>
    <t>FORNECIMENTO E APLICACAO DE DRENO DE PVC (D=75MM)</t>
  </si>
  <si>
    <t>03.991.02</t>
  </si>
  <si>
    <t>DRENO EM PVC (D=100MM)</t>
  </si>
  <si>
    <t>03.999.00</t>
  </si>
  <si>
    <t>DEMOLICAO DE CONCRETO/ALVENARIA DE PEDRA</t>
  </si>
  <si>
    <t>03.999.01</t>
  </si>
  <si>
    <t>"CANTONEIRA DE PROTECAO - (4"" X 4"" X 3/8"")"</t>
  </si>
  <si>
    <t>03.999.02</t>
  </si>
  <si>
    <t>ESGOTAMENTO CONTINUO</t>
  </si>
  <si>
    <t>h</t>
  </si>
  <si>
    <t>03.999.03</t>
  </si>
  <si>
    <t>DEMOLICAO DE ALVENARIA DE TIJOLO</t>
  </si>
  <si>
    <t>03.999.04</t>
  </si>
  <si>
    <t>DEMOLICAO DE CONCRETO ESTRUTURAL</t>
  </si>
  <si>
    <t>03.999.05</t>
  </si>
  <si>
    <t>APLICACAO DE EPOXY EM SUPERFICIE DE CONCRETO</t>
  </si>
  <si>
    <t>03.999.06</t>
  </si>
  <si>
    <t>LIMPEZA DE FERRAGEM COM JATEAMENTO DE AREIA</t>
  </si>
  <si>
    <t>03.999.07</t>
  </si>
  <si>
    <t>REATERRO DO MATERIAL ESCAVADO</t>
  </si>
  <si>
    <t>03.999.08</t>
  </si>
  <si>
    <t>REMOCAO DE SOLO MOLE</t>
  </si>
  <si>
    <t>03.999.09</t>
  </si>
  <si>
    <t>PAVIMENTACAO EM CBUQ INCLUSIVE LIGANTE (E=0,08M)</t>
  </si>
  <si>
    <t>03.999.10</t>
  </si>
  <si>
    <t>ENCHIMENTO DE JUNTA</t>
  </si>
  <si>
    <t>04.000.01</t>
  </si>
  <si>
    <t>ESCAVACAO PARA FUNDACAO EM MAT.1A.CATEGORIA</t>
  </si>
  <si>
    <t>04.000.03</t>
  </si>
  <si>
    <t>ESCAVACAO DE VALETA E DRENO EM MATERIAL 1A.CATEG.</t>
  </si>
  <si>
    <t>04.000.05</t>
  </si>
  <si>
    <t>ESCAVACAO MATERIAL 1A.CAT EM GALERIA</t>
  </si>
  <si>
    <t>04.010.00</t>
  </si>
  <si>
    <t>ESCAVACAO PARA FUNDACAO EM MAT.2A.CATEGORIA</t>
  </si>
  <si>
    <t>04.010.01</t>
  </si>
  <si>
    <t>ESCAVACAO DE VALETA E DRENO EM MATERIAL 2A.CATEG.</t>
  </si>
  <si>
    <t>04.020.00</t>
  </si>
  <si>
    <t>ESCAVACAO PARA FUNDACAO EM MAT.3A.CATEGORIA</t>
  </si>
  <si>
    <t>04.020.01</t>
  </si>
  <si>
    <t>ESCAVACAO DE VALETA E DRENO EM MATERIAL 3A.CATEG.</t>
  </si>
  <si>
    <t>04.030.01</t>
  </si>
  <si>
    <t>ESCAVAÇÃO MECÂNICA DE VALETA EM MATERIAL 1A.CATEGORIA</t>
  </si>
  <si>
    <t>04.030.02</t>
  </si>
  <si>
    <t>ESCAVAÇÃO MECÂNICA DE VALETA EM MATERIAL 2A.CATEGORIA</t>
  </si>
  <si>
    <t>04.030.03</t>
  </si>
  <si>
    <t>ESCAVAÇÃO MECÂNICA DE VALETA EM MATERIAL 3A.CATEGORIA</t>
  </si>
  <si>
    <t>04.100.00</t>
  </si>
  <si>
    <t>FORN.E ASSENTAMENTO DE TUBO DE CONCRETO(D=0,40M)</t>
  </si>
  <si>
    <t>04.100.01</t>
  </si>
  <si>
    <t>FORN.E ASSENTAMENTO DE TUBO DE CONCRETO(D=0,60M)</t>
  </si>
  <si>
    <t>04.100.02</t>
  </si>
  <si>
    <t>FORN.E ASSENTAMENTO DE TUBO DE CONCRETO(D=0,80M)</t>
  </si>
  <si>
    <t>04.100.03</t>
  </si>
  <si>
    <t>FORN.E ASSENTAMENTO DE TUBO DE CONCRETO(D=1,00M)</t>
  </si>
  <si>
    <t>04.100.04</t>
  </si>
  <si>
    <t>FORN.E ASSENTAMENTO DE TUBO DE CONCRETO(D=1,20M)</t>
  </si>
  <si>
    <t>04.101.01</t>
  </si>
  <si>
    <t>EXTREMIDADE BUEIRO SIMPLES TUB.CONCRETO(D=0,60M)</t>
  </si>
  <si>
    <t>04.101.02</t>
  </si>
  <si>
    <t>EXTREMIDADE BUEIRO SIMPLES TUB.CONCRETO(D=0,80M)</t>
  </si>
  <si>
    <t>04.101.03</t>
  </si>
  <si>
    <t>EXTREMIDADE BUEIRO SIMPLES TUB.CONCRETO(D=1,00M)</t>
  </si>
  <si>
    <t>04.101.04</t>
  </si>
  <si>
    <t>EXTREMIDADE BUEIRO SIMPLES TUB.CONCRETO(D=1,20M)</t>
  </si>
  <si>
    <t>04.111.01</t>
  </si>
  <si>
    <t>EXTREMIDADE BUEIRO DUPLO TUB.CONCRETO(D=0,80M)</t>
  </si>
  <si>
    <t>04.111.02</t>
  </si>
  <si>
    <t>EXTREMIDADE BUEIRO DUPLO TUB.CONCRETO(D=1,00M)</t>
  </si>
  <si>
    <t>04.111.03</t>
  </si>
  <si>
    <t>EXTREMIDADE BUEIRO DUPLO TUB.CONCRETO(D=1,20M)</t>
  </si>
  <si>
    <t>04.111.04</t>
  </si>
  <si>
    <t>EXTREMIDADE BUEIRO QUADRUPLO TUB.CONCRETO(D=1,20M)</t>
  </si>
  <si>
    <t>04.121.01</t>
  </si>
  <si>
    <t>EXTREMIDADE BUEIRO TRIPLO TUB.CONCRETO(D=1,00M)</t>
  </si>
  <si>
    <t>04.121.02</t>
  </si>
  <si>
    <t>EXTREMIDADE BUEIRO TRIPLO TUB.CONCRETO(D=1,20M)</t>
  </si>
  <si>
    <t>04.200.00</t>
  </si>
  <si>
    <t>04.300.01</t>
  </si>
  <si>
    <t>CONCRETO MAGRO TRACO 1/4/8</t>
  </si>
  <si>
    <t>04.300.02</t>
  </si>
  <si>
    <t>CONCRETO MAGRO 1/4/8 (COMERCIAL)</t>
  </si>
  <si>
    <t>04.300.03</t>
  </si>
  <si>
    <t>04.300.04</t>
  </si>
  <si>
    <t>CONCRETO SIMPLES TRACO 1/3/6 (COMERCIAL)</t>
  </si>
  <si>
    <t>04.310.01</t>
  </si>
  <si>
    <t>04.310.02</t>
  </si>
  <si>
    <t>CONCRETO CICLOPICO FCK &gt;=15 MPA C/30%RACHAO (COM)</t>
  </si>
  <si>
    <t>04.321.00</t>
  </si>
  <si>
    <t>04.321.01</t>
  </si>
  <si>
    <t>04.322.00</t>
  </si>
  <si>
    <t>04.322.01</t>
  </si>
  <si>
    <t>04.323.00</t>
  </si>
  <si>
    <t>PLACA DE CONCRETO FCK &gt;=20 MPA</t>
  </si>
  <si>
    <t>04.340.00</t>
  </si>
  <si>
    <t>ARGAMASSA DE CIMENTO E AREIA TRACO 1/4</t>
  </si>
  <si>
    <t>04.340.01</t>
  </si>
  <si>
    <t>ARGAMASSA DE CIMENTO E AREIA TRACO 1/4 (COMERCIAL)</t>
  </si>
  <si>
    <t>04.349.01</t>
  </si>
  <si>
    <t>04.349.02</t>
  </si>
  <si>
    <t>04.350.00</t>
  </si>
  <si>
    <t>04.370.00</t>
  </si>
  <si>
    <t>FORMAS DE MADEIRA</t>
  </si>
  <si>
    <t>04.370.01</t>
  </si>
  <si>
    <t>04.370.03</t>
  </si>
  <si>
    <t>FORMA DE MADEIRA P/REAPROVEITAMENTO (10 VEZES)</t>
  </si>
  <si>
    <t>04.370.04</t>
  </si>
  <si>
    <t>04.370.05</t>
  </si>
  <si>
    <t>FORMA DE MADEIRA P/REAPROVEITAMENTO (5 VEZES)</t>
  </si>
  <si>
    <t>04.401.01</t>
  </si>
  <si>
    <t>VALETA DE CONCRETO P/PE DE ATERROS</t>
  </si>
  <si>
    <t>04.401.02</t>
  </si>
  <si>
    <t>CANALETAS EM CONCRETO ( E= 0,10M )</t>
  </si>
  <si>
    <t>04.401.03</t>
  </si>
  <si>
    <t>VALETA DE PROTECAO DE ATERRO TIPO VPA-01</t>
  </si>
  <si>
    <t>04.401.04</t>
  </si>
  <si>
    <t>VALETA REVESTIDA NO CANTEIRO CENTRAL TIPO A</t>
  </si>
  <si>
    <t>04.401.05</t>
  </si>
  <si>
    <t>VALETA REVESTIDA NO CANTEIRO CENTRAL TIPO B</t>
  </si>
  <si>
    <t>04.401.06</t>
  </si>
  <si>
    <t>VALETA DE PROTEÇÃO DE CORTE VPC-02</t>
  </si>
  <si>
    <t>04.500.00</t>
  </si>
  <si>
    <t>DRENO SUBTERRANEO (D=0,20M) EXC.APENAS ESCAVACAO</t>
  </si>
  <si>
    <t>04.501.00</t>
  </si>
  <si>
    <t>RECUP.DRENO PROF.C/APROVEITAMENTO TUBO EXCL. ESCAVACAO</t>
  </si>
  <si>
    <t>04.500.01</t>
  </si>
  <si>
    <t>BOCA SAIDA P/DRENO LONGITUDINAL PROFUNDO BSD 01</t>
  </si>
  <si>
    <t>04.900.00</t>
  </si>
  <si>
    <t>SARJETA DE CONCRETO MOLDADA IN-LOCO (E=0,08M)</t>
  </si>
  <si>
    <t>04.900.03</t>
  </si>
  <si>
    <t>SARJETA DE CORTE EM CONCRETO (E=0,06M)</t>
  </si>
  <si>
    <t>04.900.04</t>
  </si>
  <si>
    <t>SARJETAO EM PARALELO INCL.COLCHAO AREIA E GUIAS</t>
  </si>
  <si>
    <t>04.900.05</t>
  </si>
  <si>
    <t>SARJETA DE CORTE TIPO STC-02</t>
  </si>
  <si>
    <t>04.900.06</t>
  </si>
  <si>
    <t>SARJETA TRAPEZOIDAL DE CONCRETO  TIPO STC-02</t>
  </si>
  <si>
    <t>04.910.01</t>
  </si>
  <si>
    <t>FORN.E APLICACAO DE BANQUETA E LINHA D'AGUA DE CONCRETO</t>
  </si>
  <si>
    <t>FORN. E APLICACAO DE MEIO FIO EM PEDRA GRANITICA</t>
  </si>
  <si>
    <t>04.910.03</t>
  </si>
  <si>
    <t>MEIO FIO DE CONCRETO TIPO MFC-03</t>
  </si>
  <si>
    <t>04.910.04</t>
  </si>
  <si>
    <t>RECUPERACAO DA BANQUETA DE CONCRETO C/APROV.</t>
  </si>
  <si>
    <t>04.930.00</t>
  </si>
  <si>
    <t>TAMPA DE CONCRETO P/CAIXA COLETORA</t>
  </si>
  <si>
    <t>04.930.01</t>
  </si>
  <si>
    <t>CAIXA COLETORA P/BSTC (D=0,60M) TIPO 1</t>
  </si>
  <si>
    <t>04.930.02</t>
  </si>
  <si>
    <t>CAIXA COLETORA P/BSTC (D=0,60M) TIPO 2</t>
  </si>
  <si>
    <t>04.930.03</t>
  </si>
  <si>
    <t>CAIXA COLETORA DE PASSAGEM P/BSTC (D=0,60M)</t>
  </si>
  <si>
    <t>04.930.06</t>
  </si>
  <si>
    <t>CAIXA COLETORA DE CONCRETO P/TUBO D=1,00M CCS-01</t>
  </si>
  <si>
    <t>04.930.11</t>
  </si>
  <si>
    <t>TAMPA PARA CAIXA COLETORA TIPO TCC-01</t>
  </si>
  <si>
    <t>04.930.12</t>
  </si>
  <si>
    <t>CAIXA DE DESAQUE PARA BSTC D=0,60M</t>
  </si>
  <si>
    <t>04.930.13</t>
  </si>
  <si>
    <t>CAIXA DE DESAQUE PARA BSTC D=0,80M</t>
  </si>
  <si>
    <t>04.930.14</t>
  </si>
  <si>
    <t>BOCA DE LOBO C/ENTRADA D'AGUA LATERAL TAMPA DE CONCRETO</t>
  </si>
  <si>
    <t>04.940.00</t>
  </si>
  <si>
    <t>DESCIDA D'AQUA C/CALHA CONC.PREMOLDADA (D=0,30M)</t>
  </si>
  <si>
    <t>04.940.01</t>
  </si>
  <si>
    <t>DESC.D'AQUA C/CALHA CONC.PREMOLDA(D=0,40M) DAR-01</t>
  </si>
  <si>
    <t>04.940.02</t>
  </si>
  <si>
    <t>RECUPERACAO DE CALHA DE CONCRETO C/APROV.CALHA</t>
  </si>
  <si>
    <t>04.942.00</t>
  </si>
  <si>
    <t>ENTRADA D'AGUA PADRAO D.E.R/PB</t>
  </si>
  <si>
    <t>04.942.01</t>
  </si>
  <si>
    <t>SAIDA D'AGUA PADRAO D.E.R/PB</t>
  </si>
  <si>
    <t>04.942.02</t>
  </si>
  <si>
    <t>ENTRADA D'AGUA TIPO EDA-01</t>
  </si>
  <si>
    <t>04.942.03</t>
  </si>
  <si>
    <t>DISSIPADOR DE ENERGIA TIPO DES-01</t>
  </si>
  <si>
    <t>04.942.04</t>
  </si>
  <si>
    <t>RECUPERAÇÃO DE ENTRADA D'AGUA</t>
  </si>
  <si>
    <t>04.942.05</t>
  </si>
  <si>
    <t>RECUPERAÇÃO DE SAIDA D'AGUA</t>
  </si>
  <si>
    <t>04.942.06</t>
  </si>
  <si>
    <t>BOCA DE SAIDA DE DRENO PROFUNDO</t>
  </si>
  <si>
    <t>04.999.00</t>
  </si>
  <si>
    <t>DEMOLICAO DE CONCRETO E/OU ALVENARIA DE PEDRA</t>
  </si>
  <si>
    <t>04.999.01</t>
  </si>
  <si>
    <t>LIMPEZA DE BUEIROS</t>
  </si>
  <si>
    <t>04.999.02</t>
  </si>
  <si>
    <t>LIMPEZA MANUAL DE VALETAS</t>
  </si>
  <si>
    <t>04.999.03</t>
  </si>
  <si>
    <t>LIMPEZA DE SARJETA E MEIO-FIO</t>
  </si>
  <si>
    <t>04.999.05</t>
  </si>
  <si>
    <t>REMOCAO DE TUBO DE CONCRETO D=0,40M</t>
  </si>
  <si>
    <t>04.999.06</t>
  </si>
  <si>
    <t>REMOCAO DE TUBO DE CONCRETO D=0,60M</t>
  </si>
  <si>
    <t>04.999.07</t>
  </si>
  <si>
    <t>REMOCAO DE TUBO DE CONCRETO D=0,80M</t>
  </si>
  <si>
    <t>04.999.08</t>
  </si>
  <si>
    <t>REMOCAO DE TUBO DE CONCRETO D=1,00M</t>
  </si>
  <si>
    <t>04.999.09</t>
  </si>
  <si>
    <t>REMOCAO DE TUBO DE CONCRETO D=1,20M</t>
  </si>
  <si>
    <t>04.999.10</t>
  </si>
  <si>
    <t>ABERT.NO MEIO FIO DISP.SAIDA D'AGUA P/CANT.CENTRAL</t>
  </si>
  <si>
    <t>04.999.11</t>
  </si>
  <si>
    <t>OBRA DE TRANSPOSICAO NO CANTEIRO CENTRAL TIPO B</t>
  </si>
  <si>
    <t>04.999.12</t>
  </si>
  <si>
    <t>PINTURA DE BANQUETA A CAL ( 2 DEMAOS )</t>
  </si>
  <si>
    <t>04.999.13</t>
  </si>
  <si>
    <t>PINTURA DE SARJETA A CAL ( 2 DEMAOS )</t>
  </si>
  <si>
    <t>04.999.15</t>
  </si>
  <si>
    <t>RECOMPOSICAO DE SARGETA (1.00 X 0.08)M</t>
  </si>
  <si>
    <t>04.999.23</t>
  </si>
  <si>
    <t>REATERRO MANUAL INCLUSIVE COMPACTACAO</t>
  </si>
  <si>
    <t>04.999.24</t>
  </si>
  <si>
    <t>REATERRO COM AREIA GROSSA, EXCLUSIVE TRANSPORTE DA AREIA</t>
  </si>
  <si>
    <t>04.999.25</t>
  </si>
  <si>
    <t>REATERRO C/APROVEITAMENTO DE MATERIAL ESCAVADO</t>
  </si>
  <si>
    <t>04.999.26</t>
  </si>
  <si>
    <t>POCO DE VISITA P/TUBULACAO DE 0,40M E 0,80M</t>
  </si>
  <si>
    <t>04.999.27</t>
  </si>
  <si>
    <t>BOCA DE LOBO P/TUBULACAO DE 0,40M E 0,60M</t>
  </si>
  <si>
    <t>04.999.28</t>
  </si>
  <si>
    <t>LIMPEZA MANUAL DE CALHAS</t>
  </si>
  <si>
    <t>04.999.29</t>
  </si>
  <si>
    <t>LIMPEZA MANUAL DE VALAS (MAT. 3ª CAT.)</t>
  </si>
  <si>
    <t>04.999.30</t>
  </si>
  <si>
    <t>REMORCAO DE BANQUETA/MEIO-FIO</t>
  </si>
  <si>
    <t>04.999.31</t>
  </si>
  <si>
    <t>LIMPEZA MANUAL DE ACOSTAMENTO C/ REMOÇÃO DE MATERIAL</t>
  </si>
  <si>
    <t>OBRAS DE CONTENÇÃO</t>
  </si>
  <si>
    <t>05.000.00</t>
  </si>
  <si>
    <t>ENROCAMENTO PEDRA DE MAO ARRUMADA</t>
  </si>
  <si>
    <t>05.000.01</t>
  </si>
  <si>
    <t>ENROCAMENTO PEDRA DE MAO ARRUMADA (COMERCIAL)</t>
  </si>
  <si>
    <t>05.001.00</t>
  </si>
  <si>
    <t>ENROCAMENTO PEDRA DE MAO JOGADA</t>
  </si>
  <si>
    <t>05.001.01</t>
  </si>
  <si>
    <t>ENROCAMENTO PEDRA DE MAO JOGADA (COMERCIAL)</t>
  </si>
  <si>
    <t>05.002.00</t>
  </si>
  <si>
    <t>MURO GABIAO TIPO CAIXA</t>
  </si>
  <si>
    <t>05.100.00</t>
  </si>
  <si>
    <t>OBTENCAO DE GRAMA</t>
  </si>
  <si>
    <t>05.100.01</t>
  </si>
  <si>
    <t>PROTECAO VEGETAL DE TALUDES</t>
  </si>
  <si>
    <t>05.100.02</t>
  </si>
  <si>
    <t>PROTECAO VEGETAL NO CANTEIRO CENTRAL</t>
  </si>
  <si>
    <t>05.200.00</t>
  </si>
  <si>
    <t>ALVENARIA DE TIJOLO MACICO E=0.20M</t>
  </si>
  <si>
    <t>05.201.00</t>
  </si>
  <si>
    <t>05.999.00</t>
  </si>
  <si>
    <t>CALCADA DE CONCRETO (E=0,05M)</t>
  </si>
  <si>
    <t>05.999.01</t>
  </si>
  <si>
    <t>CALCADA DE CONCRETO (E=0,08M)</t>
  </si>
  <si>
    <t>SINALIZAÇÃO E SEGURANÇA</t>
  </si>
  <si>
    <t>06.000.00</t>
  </si>
  <si>
    <t>DEFENSA METALICA MALEAVEL  SIMPLES FORNECIMENTO E APLICACAO</t>
  </si>
  <si>
    <t>06.000.01</t>
  </si>
  <si>
    <t>DEFENSA METALICA SEMI MALEAVEL  SIMPLES FORNECIMENTO E APLICACAO</t>
  </si>
  <si>
    <t>06.000.02</t>
  </si>
  <si>
    <t>PLACA DE SINALIZACAO (CONFECCAO)</t>
  </si>
  <si>
    <t>06.100.00</t>
  </si>
  <si>
    <t>SINALIZACAO HORIZONTAL COM TINTA 2 ANOS DURACAO</t>
  </si>
  <si>
    <t>06.100.01</t>
  </si>
  <si>
    <t>SINALIZACAO DE SETAS E/OU DIRETRIZES NA PISTA</t>
  </si>
  <si>
    <t>06.101.00</t>
  </si>
  <si>
    <t>SINALIZACAO HORIZONTAL COM TERMOPLASTICO 3 ANOS DURACAO</t>
  </si>
  <si>
    <t>SINALIZAÇÃO VERTICAL, C CHAPAS PLANAS DE AÇO ZINCADO Nº16 CONFORMIDADE C NORMA ABNT NBR 11904:2015, SUPORTE DE FIXAÇÃO EM SECÇÃO QUADRADA DE 3" MADEIRA DE LEI, PINTADO DUAS DEMÃOS, TINTA A VASE DE BORRACHA CLORADA OU ESMALTE SINTÉTICO BRANCO, COM FIXAÇÃO, PARAFUSOS, ARRUELAS, PORCAS E ELEMENTOS METALICOS GALVANIZADOS, PELICULAS RETO REFLETIVA TIPO III A, EM ACORDO NORMA NBR 14644/2013</t>
  </si>
  <si>
    <t>06.200.01</t>
  </si>
  <si>
    <t>PLACA DE SINALIZACAO TRIANGULAR (L=1,00M)</t>
  </si>
  <si>
    <t>06.200.02</t>
  </si>
  <si>
    <t>PLACA DE SINALIZACAO QUADRADA (L=1,00M)</t>
  </si>
  <si>
    <t>06.200.03</t>
  </si>
  <si>
    <t>PLACA DE SINALIZACAO RETANGULAR (2,00X0,40M)</t>
  </si>
  <si>
    <t>06.200.04</t>
  </si>
  <si>
    <t>PLACA DE SINALIZACAO RETANGULAR (2,00X1,00M)</t>
  </si>
  <si>
    <t>06.200.05</t>
  </si>
  <si>
    <t>PLACA DE SINALIZACAO RETANGULAR (2,00X0,50)M</t>
  </si>
  <si>
    <t>06.200.06</t>
  </si>
  <si>
    <t>PLACA DE SINALIZACAO RETANGULAR (2,00X1,20)M</t>
  </si>
  <si>
    <t>06.200.07</t>
  </si>
  <si>
    <t>PLACA DE SINALIZACAO RETANGULAR (2,50X1,00)M</t>
  </si>
  <si>
    <t>06.200.08</t>
  </si>
  <si>
    <t>PLACA DE SINALIZACAO RETANGULAR (2,50X1,20)M</t>
  </si>
  <si>
    <t>06.200.09</t>
  </si>
  <si>
    <t>PLACA DE SINALIZACAO OCTOGONAL (D=1,00)M</t>
  </si>
  <si>
    <t>06.200.10</t>
  </si>
  <si>
    <t>PLACA DE SINALIZACAO CIRCULAR (D=1,00)M</t>
  </si>
  <si>
    <t>06.200.11</t>
  </si>
  <si>
    <t>FORN. E COLOCAÇÃO DE TACHA REFLET. MONODIRECIONAL</t>
  </si>
  <si>
    <t>06.200.12</t>
  </si>
  <si>
    <t>FORN. E COLOCAÇÃO DE TACHA REFLET. BIDIRECIONAL</t>
  </si>
  <si>
    <t>06.200.13</t>
  </si>
  <si>
    <t>06.200.14</t>
  </si>
  <si>
    <t>06.201.00</t>
  </si>
  <si>
    <t>PLACA INDICATIVA DE OBRA</t>
  </si>
  <si>
    <t>06.240.00</t>
  </si>
  <si>
    <t>MARCO QUILOMETRICO</t>
  </si>
  <si>
    <t>06.240.01</t>
  </si>
  <si>
    <t>PORTICO METALICO (15 A 17 M DE VAO)</t>
  </si>
  <si>
    <t>06.410.00</t>
  </si>
  <si>
    <t>CERCA C/6 FIOS ARAME FARPADO C/EST.MADEIRA C.1,5M</t>
  </si>
  <si>
    <t>06.410.01</t>
  </si>
  <si>
    <t>CERCA C/8 FIOS ARAME FARPADO C/EST.MADEIRA C.1,2M</t>
  </si>
  <si>
    <t>06.410.02</t>
  </si>
  <si>
    <t>CERCA C/4 FIOS ARAME FARPADO C/EST.MADEIRA C.2,0M</t>
  </si>
  <si>
    <t>06.410.03</t>
  </si>
  <si>
    <t>CERCA C/6 FIOS ARAME FARP.EST.CONCR.P/VIRAD.C.2,0M</t>
  </si>
  <si>
    <t>06.410.04</t>
  </si>
  <si>
    <t>CERCA C/8 FIOS ARAME FARP.EST.CONCR.P/VIRAD C.2,0M</t>
  </si>
  <si>
    <t>06.410.05</t>
  </si>
  <si>
    <t>CERCA C/6 FIOS ARAME FARPA.EST.CONCR.P/RETA C.2,0M</t>
  </si>
  <si>
    <t>06.410.06</t>
  </si>
  <si>
    <t>CERCA C/8 FIOS ARAME FARPA.EST.CONCR.P/RETA C.2,0M</t>
  </si>
  <si>
    <t>06.410.07</t>
  </si>
  <si>
    <t>CERCA C/6 FIOS ARAME FARP.EST.CONCR.P/RETA C 1,0M</t>
  </si>
  <si>
    <t>06.410.08</t>
  </si>
  <si>
    <t>CERCA C/6 FIOS ARAME FARP.EST.CONCR.P/RETA C. 1,5M</t>
  </si>
  <si>
    <t>06.411.00</t>
  </si>
  <si>
    <t>REMOCAO DE CERCA EXISTENTE S/REAPROVEITAMENTO</t>
  </si>
  <si>
    <t>06.411.01</t>
  </si>
  <si>
    <t>REMOÇÃO DE CERCA EXISTENTE COM REAPROVEITAMENTO</t>
  </si>
  <si>
    <t>07                    RECUPERAÇÃO DE AREAS DEGRADADAS</t>
  </si>
  <si>
    <t>07.000.00</t>
  </si>
  <si>
    <t>RECOMPOSIÇÃO DE CAMADA VEGETAL</t>
  </si>
  <si>
    <t>07.000.07</t>
  </si>
  <si>
    <t>PLANTIO DE GRAMAS E LEGUMINOSAS A LANÇO MANUAL</t>
  </si>
  <si>
    <t>07.000.02</t>
  </si>
  <si>
    <t>PLANTIO DE ARVORE/ARBUSTOS NATIVOS</t>
  </si>
  <si>
    <t>OBRAS E SERVIÇOS DIVERSOS</t>
  </si>
  <si>
    <t>09.100.00</t>
  </si>
  <si>
    <t>MAO DE OBRA PARA SERVIÇOS GERAIS</t>
  </si>
  <si>
    <t>h/hm</t>
  </si>
  <si>
    <t>LIGANTES BETUMINOSOS (BASE FORTALEZA)</t>
  </si>
  <si>
    <t>11.000.00</t>
  </si>
  <si>
    <t>ASFALTO DILUIDO CM-30 EXCLUSIVE TRANSPORTE</t>
  </si>
  <si>
    <t>11.000.01</t>
  </si>
  <si>
    <t>CIMENTO ASFALTICO CAP 50/60 EXCLUSIVE TRANSPORTE</t>
  </si>
  <si>
    <t>11.000.02</t>
  </si>
  <si>
    <t>EMULSAO ASFALTICO RR-1C EXCLUSIVE TRANSPORTE</t>
  </si>
  <si>
    <t>11.000.03</t>
  </si>
  <si>
    <t>EMULSAO ASFALTICA RR-2C EXCLUSIVE TRANSPORTE</t>
  </si>
  <si>
    <t>11.000.04</t>
  </si>
  <si>
    <t>EMULSAO ASFALTICA RM-1C EXCLUSIVE TRANSPORTE</t>
  </si>
  <si>
    <t>11.000.05</t>
  </si>
  <si>
    <t>EMULSAO ASFALTICA RL-1C EXCLUSIVE TRANSPORTE</t>
  </si>
  <si>
    <t>11.000.06</t>
  </si>
  <si>
    <t>EMULSÃO COM POLIMERO SBS</t>
  </si>
  <si>
    <t>DEPARTAMENTO DE ESTRADAS E RODAGEM DA PARAIBA - DER/PB</t>
  </si>
  <si>
    <t>DIRETORIA DE PLANEJAMENTO E TRANSPORTE - DRPT</t>
  </si>
  <si>
    <t>DIVISÃO DE PLANOS E PROGRAMAS - DPP</t>
  </si>
  <si>
    <t>SALARIO MÍNIMO:  R$ 937,00</t>
  </si>
  <si>
    <t>                              TABELA DE PREÇOS CONSULTORIA (DER/PB)                                              </t>
  </si>
  <si>
    <t>TIPO</t>
  </si>
  <si>
    <t>MES/ANO</t>
  </si>
  <si>
    <t>ABR-JUN/17</t>
  </si>
  <si>
    <t>INDICE K</t>
  </si>
  <si>
    <t>SALARIO</t>
  </si>
  <si>
    <t>NIVEL SUPERIOR</t>
  </si>
  <si>
    <t>CONSULTORIA ESPECIAL</t>
  </si>
  <si>
    <t>COORDENADOR GERAL</t>
  </si>
  <si>
    <t>P0</t>
  </si>
  <si>
    <t>ENGENHEIRO SENIOR</t>
  </si>
  <si>
    <t>P1</t>
  </si>
  <si>
    <t>ENGENHEIRO PLENO</t>
  </si>
  <si>
    <t>P2</t>
  </si>
  <si>
    <t>ENGENHEIRO JUNIOR</t>
  </si>
  <si>
    <t>P3</t>
  </si>
  <si>
    <t>ENGENHEIRO AUXILIAR</t>
  </si>
  <si>
    <t>P4</t>
  </si>
  <si>
    <t>NIVEL TECNICO</t>
  </si>
  <si>
    <t>AUXILIAR DE CAMPO</t>
  </si>
  <si>
    <t>T0</t>
  </si>
  <si>
    <t>LABORATORISTA CH/TOPOGRAFO CH</t>
  </si>
  <si>
    <t>T1</t>
  </si>
  <si>
    <t>LABORATORISTA/TOPOGRAFO</t>
  </si>
  <si>
    <t>T2</t>
  </si>
  <si>
    <t>LABORATORISTA AUX/TOPOGRAFO</t>
  </si>
  <si>
    <t>T3</t>
  </si>
  <si>
    <t>FISCAL DE CAMPO</t>
  </si>
  <si>
    <t>T4</t>
  </si>
  <si>
    <t>CALCULISTA/DESENHISTA/OPERADOR DE COMPUTADOR</t>
  </si>
  <si>
    <t>T5</t>
  </si>
  <si>
    <t>AUXILIAR DE LABORATORISTA/AUX DE TOPOGRAFO</t>
  </si>
  <si>
    <t>T6</t>
  </si>
  <si>
    <t>NIVEL AUXILIAR</t>
  </si>
  <si>
    <t>CH DE ESCRITORIO/SEC. EXECUTIVA</t>
  </si>
  <si>
    <t>A0</t>
  </si>
  <si>
    <t>SECRETARIA</t>
  </si>
  <si>
    <t>A1</t>
  </si>
  <si>
    <t>MOTORISTA</t>
  </si>
  <si>
    <t>A2</t>
  </si>
  <si>
    <t>SERVENTES/CONTINUOS</t>
  </si>
  <si>
    <t>A3</t>
  </si>
  <si>
    <t> 1.058,81</t>
  </si>
  <si>
    <t>VIGIAS</t>
  </si>
  <si>
    <t>SM</t>
  </si>
  <si>
    <t>VEICULOS</t>
  </si>
  <si>
    <t>SEDAN - 71 A 115 CV</t>
  </si>
  <si>
    <t>AMINHONETE ATE 2 T</t>
  </si>
  <si>
    <t>CAMINHÃO PARA VIGA BENKELMAN</t>
  </si>
  <si>
    <t>EQUIPAMENTO</t>
  </si>
  <si>
    <t>INSTRUMENTAL DE TOPOGRAFIA</t>
  </si>
  <si>
    <t>EQUIPAMENTO DE SONDAGEM</t>
  </si>
  <si>
    <t>GPS</t>
  </si>
  <si>
    <t>VIGA BENKELMAN</t>
  </si>
  <si>
    <t>ALLING WHERGTH DEFLECTM-FWD</t>
  </si>
  <si>
    <t>INTEGRADO MAYSMETER</t>
  </si>
  <si>
    <t>LABORATORIO DE SOLOS</t>
  </si>
  <si>
    <t>LABORATORIOS DE BETUME</t>
  </si>
  <si>
    <t>LABORATORIO DE CONCRETO</t>
  </si>
  <si>
    <t>IMOVEIS</t>
  </si>
  <si>
    <t>ESCRITORIO</t>
  </si>
  <si>
    <t>CASA PARA ENGENHEIRO</t>
  </si>
  <si>
    <t>ALOJAMENTO PESSOAL</t>
  </si>
  <si>
    <t>MOB.</t>
  </si>
  <si>
    <t>DE ESCRITORIO</t>
  </si>
  <si>
    <t>DE ALOJAMENTO PESSOAL</t>
  </si>
  <si>
    <t>TAXAS</t>
  </si>
  <si>
    <t>A-ENCARGOS SOCIAIS</t>
  </si>
  <si>
    <t>B-CUSTO ADMINISTRATIVO</t>
  </si>
  <si>
    <t>C-REMUNERAÇÃO DA EMPRESA</t>
  </si>
  <si>
    <t>D- DESPESAS FISCAIS</t>
  </si>
  <si>
    <t>CONCEDENTE:</t>
  </si>
  <si>
    <t>DESCRIÇÃO</t>
  </si>
  <si>
    <t>SERVIÇO</t>
  </si>
  <si>
    <t>UNID</t>
  </si>
  <si>
    <t>DADOS</t>
  </si>
  <si>
    <t>X1</t>
  </si>
  <si>
    <t>X2</t>
  </si>
  <si>
    <t>Y1</t>
  </si>
  <si>
    <t>Y2</t>
  </si>
  <si>
    <t>Z1</t>
  </si>
  <si>
    <t>Z2</t>
  </si>
  <si>
    <t>RESULTADO</t>
  </si>
  <si>
    <t>PARCIAL</t>
  </si>
  <si>
    <t>GERAL</t>
  </si>
  <si>
    <t>(*)</t>
  </si>
  <si>
    <t>(*) COLAR TIMBRE DA PREFEITURA</t>
  </si>
  <si>
    <t>(*) PREENCHER NÚMERO DE CONTRATO</t>
  </si>
  <si>
    <t>(*) PREENCHER OBJETO</t>
  </si>
  <si>
    <t>VEZ</t>
  </si>
  <si>
    <t>E0</t>
  </si>
  <si>
    <t>(*) PREENCHER MINISTÉRIO</t>
  </si>
  <si>
    <t>ITEM BASE</t>
  </si>
  <si>
    <t>ITEM RUA</t>
  </si>
  <si>
    <t>Percentual de contrapartida:</t>
  </si>
  <si>
    <t>Cronograma Físico-Financeiro Individual/Global - Contrapartida Financeira</t>
  </si>
  <si>
    <t>PLANILHA ORÇAMENTÁRIA RESUMO</t>
  </si>
  <si>
    <t>Percentual União</t>
  </si>
  <si>
    <t>Valor do Repasse</t>
  </si>
  <si>
    <t>Valor da Contrapartida</t>
  </si>
  <si>
    <t>Valor do Investimento</t>
  </si>
  <si>
    <t>PREENCHER APENAS AS COLUNAS DE PERCENTUAL</t>
  </si>
  <si>
    <t>TESTE</t>
  </si>
  <si>
    <t>Resp. Técnico (CREA e assinatura do responsável)</t>
  </si>
  <si>
    <t>Mês 04</t>
  </si>
  <si>
    <t>N*</t>
  </si>
  <si>
    <t>Antenor Navarro</t>
  </si>
  <si>
    <t>6°44’</t>
  </si>
  <si>
    <t>38°27’</t>
  </si>
  <si>
    <t>(65-94)</t>
  </si>
  <si>
    <t>Barra de Santa Rosa</t>
  </si>
  <si>
    <t>6°43’</t>
  </si>
  <si>
    <t>36°04’</t>
  </si>
  <si>
    <t>(65-89)</t>
  </si>
  <si>
    <t>Bonito de Santa Fé</t>
  </si>
  <si>
    <t>7°19’</t>
  </si>
  <si>
    <t>38°31’</t>
  </si>
  <si>
    <t>(67-94)</t>
  </si>
  <si>
    <t>Campina Grande</t>
  </si>
  <si>
    <t>7°14’</t>
  </si>
  <si>
    <t>35°52’</t>
  </si>
  <si>
    <t>Catolé do Rocha</t>
  </si>
  <si>
    <t>6°21’</t>
  </si>
  <si>
    <t>37°45’</t>
  </si>
  <si>
    <t>(63-92)</t>
  </si>
  <si>
    <t>Guarabira</t>
  </si>
  <si>
    <t>6°50’</t>
  </si>
  <si>
    <t>35°29’</t>
  </si>
  <si>
    <t>(65-81)</t>
  </si>
  <si>
    <t>Taperoá</t>
  </si>
  <si>
    <t>7°12’</t>
  </si>
  <si>
    <t>36°50’</t>
  </si>
  <si>
    <t>(63-93)</t>
  </si>
  <si>
    <t>Teixeira</t>
  </si>
  <si>
    <t>7°13’</t>
  </si>
  <si>
    <t>37°15’</t>
  </si>
  <si>
    <t>(63-85)</t>
  </si>
  <si>
    <t>Seridó</t>
  </si>
  <si>
    <t>6°51’</t>
  </si>
  <si>
    <t>36°25’</t>
  </si>
  <si>
    <t>(79-94)</t>
  </si>
  <si>
    <t>Itaporanga</t>
  </si>
  <si>
    <t>38°09’</t>
  </si>
  <si>
    <t>(65-83)</t>
  </si>
  <si>
    <t>João Pessoa</t>
  </si>
  <si>
    <t>7°08’</t>
  </si>
  <si>
    <t>34°53’</t>
  </si>
  <si>
    <t>(81-86)</t>
  </si>
  <si>
    <t>Monteiro</t>
  </si>
  <si>
    <t>7°52’</t>
  </si>
  <si>
    <t>37°07’</t>
  </si>
  <si>
    <t>(67-86)</t>
  </si>
  <si>
    <t>Patos</t>
  </si>
  <si>
    <t>7°01’</t>
  </si>
  <si>
    <t>37°17’</t>
  </si>
  <si>
    <t>(65-87)</t>
  </si>
  <si>
    <t>Bacia Experimental de Sumé</t>
  </si>
  <si>
    <t>7°43’</t>
  </si>
  <si>
    <t>36°57’</t>
  </si>
  <si>
    <t>(84-92)</t>
  </si>
  <si>
    <t>São Gonçalo</t>
  </si>
  <si>
    <t>38°19’</t>
  </si>
  <si>
    <t>(81-87)</t>
  </si>
  <si>
    <t>Curva IDF (Intensidade, Duração e Frequência)</t>
  </si>
  <si>
    <t>COMPRIMENTO</t>
  </si>
  <si>
    <t>Previsto</t>
  </si>
  <si>
    <t>Orçado</t>
  </si>
  <si>
    <t>Diferença</t>
  </si>
  <si>
    <t>Preencher com o(s) valore(s) do(s) convênio(s)</t>
  </si>
  <si>
    <t>Altura da Guia:</t>
  </si>
  <si>
    <t>Largura Calçada:</t>
  </si>
  <si>
    <t>Largura da Guia:</t>
  </si>
  <si>
    <t>Convênio</t>
  </si>
  <si>
    <t>R$/m</t>
  </si>
  <si>
    <t>Percentual Projeto</t>
  </si>
  <si>
    <t>ANEXO I - DIMENSIONAMENTO DE DRENAGEM PLUVIAL (Sarjeta de Aterro)</t>
  </si>
  <si>
    <t>Declividade Longitudinal Média</t>
  </si>
  <si>
    <t>Qtd de Ruas</t>
  </si>
  <si>
    <t>Valor Projeto</t>
  </si>
  <si>
    <t>Valor Residual do Convênio</t>
  </si>
  <si>
    <t>PREÇO UNIT</t>
  </si>
  <si>
    <t>Impostos (I) - PIS, COFINS, CPRB, ISSQN</t>
  </si>
  <si>
    <r>
      <t xml:space="preserve">Os valores % informados se enquadram nos limites do Acordão 2622/2013-TCU-Plenário </t>
    </r>
    <r>
      <rPr>
        <u/>
        <sz val="11"/>
        <rFont val="Calibri"/>
        <family val="2"/>
        <scheme val="minor"/>
      </rPr>
      <t>(CPRB desconsiderado)</t>
    </r>
  </si>
  <si>
    <t>LARGURA</t>
  </si>
  <si>
    <t>R$/m2</t>
  </si>
  <si>
    <t>Valor unitário do Projeto</t>
  </si>
  <si>
    <t>CUSTO</t>
  </si>
  <si>
    <t>CREA 160 814 689 - 8</t>
  </si>
  <si>
    <t>d</t>
  </si>
  <si>
    <t>Logradouro</t>
  </si>
  <si>
    <t>Cota de Montante</t>
  </si>
  <si>
    <t>Cota de Jusante</t>
  </si>
  <si>
    <t>DESCRIÇÃO ART</t>
  </si>
  <si>
    <t>1 - DIRETA</t>
  </si>
  <si>
    <t>5 - PROJETO &gt; RESOLUÇÃO 1025 -&gt; OBRAS E SERVIÇOS - ARQUITETURA -&gt; PAISAGISMO -&gt; PAISAGISMO  -&gt; #0845 - ACESSOS E PASSEIOS</t>
  </si>
  <si>
    <t>5 - PROJETO &gt; RESOLUÇÃO 1025 -&gt; OBRAS E SERVIÇOS - CONSTRUÇÃO CIVIL -&gt; TRANSPORTE -&gt; #1361 - SINALIZAÇÃO VERTICAL</t>
  </si>
  <si>
    <t>38 - ORÇAMENTO &gt; RESOLUÇÃO 1025 -&gt; OBRAS E SERVIÇOS - CONSTRUÇÃO CIVIL -&gt; INFRA-ESTRUTURA TERRITORIAL -&gt; PAVIMENTAÇÃO -&gt; #1478 - EM PARALELEPÍPEDOS</t>
  </si>
  <si>
    <t>5 - PROJETO &gt; RESOLUÇÃO 1025 -&gt; OBRAS E SERVIÇOS - CONSTRUÇÃO CIVIL -&gt; INFRA-ESTRUTURA TERRITORIAL -&gt; PAVIMENTAÇÃO -&gt; #1478 - EM PARALELEPÍPEDOS</t>
  </si>
  <si>
    <t>9 - ESPECIFICAÇÃO &gt; RESOLUÇÃO 1025 -&gt; OBRAS E SERVIÇOS - CONSTRUÇÃO CIVIL -&gt; INFRA-ESTRUTURA TERRITORIAL -&gt; PAVIMENTAÇÃO -&gt; #1478 - EM PARALELEPÍPEDOS</t>
  </si>
  <si>
    <t>5 - PROJETO &gt; RESOLUÇÃO 1025 -&gt; OBRAS E SERVIÇOS - CONSTRUÇÃO CIVIL -&gt; SANEAMENTO -&gt; #1620 - DRENAGEM</t>
  </si>
  <si>
    <t>Quantidade</t>
  </si>
  <si>
    <t>Und</t>
  </si>
  <si>
    <t>APLICAÇÃO MANUAL DE MASSA ACRÍLICA EM PAREDES EXTERNAS DE CASAS, UMA DEMÃO. AF_05/2017</t>
  </si>
  <si>
    <t>NÍVEL</t>
  </si>
  <si>
    <t>1030611-84</t>
  </si>
  <si>
    <t>VIGÊNCIA:</t>
  </si>
  <si>
    <t>OUTUBRO</t>
  </si>
  <si>
    <t>S.M.</t>
  </si>
  <si>
    <t>R$</t>
  </si>
  <si>
    <r>
      <t>E</t>
    </r>
    <r>
      <rPr>
        <vertAlign val="subscript"/>
        <sz val="11"/>
        <color theme="0"/>
        <rFont val="Calibri"/>
        <family val="2"/>
        <scheme val="minor"/>
      </rPr>
      <t>0</t>
    </r>
  </si>
  <si>
    <r>
      <t>E</t>
    </r>
    <r>
      <rPr>
        <vertAlign val="subscript"/>
        <sz val="11"/>
        <color theme="0"/>
        <rFont val="Calibri"/>
        <family val="2"/>
        <scheme val="minor"/>
      </rPr>
      <t>F</t>
    </r>
  </si>
  <si>
    <t>FIXAÇÃO (ENCUNHAMENTO) DE ALVENARIA DE VEDAÇÃO COM ESPUMA DE POLIURETANO EXPANSIVA. AF_03/2016</t>
  </si>
  <si>
    <t>INSTALAÇÕES ELETRICAS</t>
  </si>
  <si>
    <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</si>
  <si>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</si>
  <si>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</si>
  <si>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</si>
  <si>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</si>
  <si>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</si>
  <si>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</si>
  <si>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</si>
  <si>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ADAPTADOR CURTO COM BOLSA E ROSCA PARA REGISTRO, PVC, SOLDÁVEL, DN 75MM X 2.1/2, INSTALADO EM PRUMADA DE ÁGUA - FORNECIMENTO E INSTALAÇÃO. AF_12/2014</t>
  </si>
  <si>
    <t>REGISTRO DE GAVETA BRUTO, LATÃO, ROSCÁVEL, 1 1/4, COM ACABAMENTO E CANOPLA CROMADOS, INSTALADO EM RESERVAÇÃO DE ÁGUA DE EDIFICAÇÃO QUE POSSUA RESERVATÓRIO DE FIBRA/FIBROCIMENTO  FORNECIMENTO E INSTALAÇÃO. AF_06/2016</t>
  </si>
  <si>
    <t>COMPOSIÇÃO DE CUSTOS</t>
  </si>
  <si>
    <t>Descrição da Composição</t>
  </si>
  <si>
    <t>Unid</t>
  </si>
  <si>
    <t>Quant</t>
  </si>
  <si>
    <t>Custo Unit,</t>
  </si>
  <si>
    <t>Custo Total</t>
  </si>
  <si>
    <t>Ministério da Saúde</t>
  </si>
  <si>
    <t>TUBO EM COBRE FLEXÍVEL, DN 1/4, COM ISOLAMENTO, INSTALADO EM RAMAL DE ALIMENTAÇÃO DE AR CONDICIONADO COM CONDENSADORA INDIVIDUAL   FORNECIMENTO E INSTALAÇÃO. AF_12/2015</t>
  </si>
  <si>
    <t>ALVENARIA</t>
  </si>
  <si>
    <t>REVESTIMENTOS</t>
  </si>
  <si>
    <t>ESQUADRIAS</t>
  </si>
  <si>
    <t>Placa de obra</t>
  </si>
  <si>
    <t>DESCRIÇÃO/FONTE</t>
  </si>
  <si>
    <t>COTAÇÃO DE INSUMOS (MEDIANA)</t>
  </si>
  <si>
    <t>A placa terá 2,00m de largura por 4,0m de comprimento, conforme modelo de placas de obras da Secretaria de Comunicação da Presidência da República.</t>
  </si>
  <si>
    <t>Contrato</t>
  </si>
  <si>
    <t>Definição dos vãos de acordo com planta de Ampliação</t>
  </si>
  <si>
    <t>Ampliação</t>
  </si>
  <si>
    <t>CONVÊNIO</t>
  </si>
  <si>
    <t>Aperfeiçoamento Sistema Único de Saúde</t>
  </si>
  <si>
    <t>Revestimento em porcelanato</t>
  </si>
  <si>
    <t xml:space="preserve">Será aplicação de fundo selador no forro de gesso. </t>
  </si>
  <si>
    <t>MERCADO</t>
  </si>
  <si>
    <t>COTAÇÃO</t>
  </si>
  <si>
    <t>ALVENARIA DE BLOCOS DE CONCRETO ESTRUTURAL 14X19X39 CM, (ESPESSURA 14 CM), FBK = 4,5 MPA, PARA PAREDES COM ÁREA LÍQUIDA MAIOR OU IGUAL A 6M², COM VÃOS, UTILIZANDO PALHETA. [ADAPTADO DE SINAPI 89458]</t>
  </si>
  <si>
    <t>Recepção Principal</t>
  </si>
  <si>
    <t>ARGAMASSA TRAÇO 1:1:6 (EM VOLUME DE CIMENTO, CAL E AREIA MÉDIA ÚMIDA) PARA EMBOÇO/MASSA ÚNICA/ASSENTAMENTO DE ALVENARIA DE VEDAÇÃO, PREPARO MANUAL. AF_08/2019</t>
  </si>
  <si>
    <t>ARGAMASSA TRAÇO 1:3 (EM VOLUME DE CIMENTO E AREIA MÉDIA ÚMIDA), PREPARO MANUAL. AF_08/2019</t>
  </si>
  <si>
    <t>ARGAMASSA TRAÇO 1:2:9 (EM VOLUME DE CIMENTO, CAL E AREIA MÉDIA ÚMIDA) PARA EMBOÇO/MASSA ÚNICA/ASSENTAMENTO DE ALVENARIA DE VEDAÇÃO, PREPARO MECÂNICO COM BETONEIRA 400 L. AF_08/2019</t>
  </si>
  <si>
    <t>SINAPI PB - outubro/2019</t>
  </si>
  <si>
    <r>
      <t xml:space="preserve">2) Os impostos (I) normalmente aplicáveis são: PIS (0,65%), COFINS (3,00%), CPRB (4,5%), </t>
    </r>
    <r>
      <rPr>
        <u/>
        <sz val="10"/>
        <rFont val="Calibri"/>
        <family val="2"/>
        <scheme val="minor"/>
      </rPr>
      <t>ISS (2,50% município João Pessoa - PB)</t>
    </r>
    <r>
      <rPr>
        <sz val="10"/>
        <rFont val="Calibri"/>
        <family val="2"/>
        <scheme val="minor"/>
      </rPr>
      <t>.</t>
    </r>
  </si>
  <si>
    <t>Oficina do Granito (CNPJ.: 03.303.281/0001-40)</t>
  </si>
  <si>
    <t>Granittus Mármores (CNPJ.: 23.073.882/0001-10)</t>
  </si>
  <si>
    <t>Cristal Iluminação (CNPJ.: 11.776.581/0001-74)</t>
  </si>
  <si>
    <t>Espaço Revest (CNPJ.: 09.342.055/001-54)</t>
  </si>
  <si>
    <t>AD AMBIENTES DECORAÇÕES (CNPJ.: 33.788.049/0001-00)</t>
  </si>
  <si>
    <t>MOLA SLIDE BACK PARA PORTA DE CORRER</t>
  </si>
  <si>
    <t xml:space="preserve">UN </t>
  </si>
  <si>
    <t>CJ</t>
  </si>
  <si>
    <t>KIT DE TRILHOS EM ALUMINIO PARA PORTA DE VIDRO CORREDIÇO</t>
  </si>
  <si>
    <t>FECHO ELETROIMÃ COM ACIONADORES E FONTE</t>
  </si>
  <si>
    <t>BATE MACAS EM PVC L=20 CM</t>
  </si>
  <si>
    <t>Radioterapia</t>
  </si>
  <si>
    <t>PAINEL EM MARMORE SUPERNANOGLASS</t>
  </si>
  <si>
    <t>BALCÃO EM MARMORE MARROM ABSOLUTO</t>
  </si>
  <si>
    <t>BALCÃO EM MARMORE SUPERNANOGLASS</t>
  </si>
  <si>
    <t>Diretor Presidente</t>
  </si>
  <si>
    <t>Antonio Carneiro Arnaud</t>
  </si>
  <si>
    <t>Fundação Napoleão Laureano</t>
  </si>
  <si>
    <t>Capitão José Pessoa, nº 1.140</t>
  </si>
  <si>
    <t>Reforma</t>
  </si>
  <si>
    <t>Aperfeiçoamento Sistema ùnico de Saúde</t>
  </si>
  <si>
    <t>Aperfeiçoamento SUS - Estrutura Atendimento</t>
  </si>
  <si>
    <t>FORRO</t>
  </si>
  <si>
    <t>Mês 05</t>
  </si>
  <si>
    <t>Eng. Responsável: Lincoln Cartaxo de Lira Júnior</t>
  </si>
  <si>
    <t>Stiluz Comércio (CNPJ.: 00.963.080/0001-80)</t>
  </si>
  <si>
    <t>LightDesign (09.526.483/0001-37)</t>
  </si>
  <si>
    <t>MAIS VIDROS (CNPJ.: 33.883.861/0001-14)</t>
  </si>
  <si>
    <t>SAÚDE MÉDICA (CNPJ.:  01.704.290/0001-17)</t>
  </si>
  <si>
    <t>LM BROTHERS (CNPJ.: 14.569.103/0001-81)</t>
  </si>
  <si>
    <t>DIVINO HOSPITALAR (CNPJ.: 29.308.631/0001-54)</t>
  </si>
  <si>
    <t>Portobello Shop (CNPJ.: 20.906.880/0001-77)</t>
  </si>
  <si>
    <t>PISO PORCELANATO ACETINADO BRANCO 60X120 CM - RETIFICADO</t>
  </si>
  <si>
    <t>REVESTIMENTO PAREDE PORCELANATO POLIDO BRANCO 60X120 CM - RETIFICADO</t>
  </si>
  <si>
    <t>Bracol Revestimentos (CNPJ.: 15.163.935/0001-66)</t>
  </si>
  <si>
    <t>2) Os impostos (I) normalmente aplicáveis são: PIS (0,65%), COFINS (3,00%).</t>
  </si>
  <si>
    <t>B.D.I Fornecimento:</t>
  </si>
  <si>
    <t>Espera/Ambulatório</t>
  </si>
  <si>
    <t>Gran Design (CNPJ.: 13.914.694/0001-14)</t>
  </si>
  <si>
    <t>João Pessoa/PB</t>
  </si>
  <si>
    <t>CRISTAL BOX (CNPJ.: 00.949.809/0001-64)</t>
  </si>
  <si>
    <t>Hall Elevador</t>
  </si>
  <si>
    <t>CDI</t>
  </si>
  <si>
    <t>PONTO DE ILUMINAÇÃO SIMPLES INCLUINDO CAIXA ELÉTRICA, ELETRODUTO, CABO, RASGO, QUEBRA E CHUMBAMENTO (EXCLUINDO LUMINÁRIA, LÂMPADA E INTERRUPTOR). AF_01/2016 [ADAPTADO SINAPI 93128]</t>
  </si>
  <si>
    <t>DISJUNTOR MONOPOLAR TIPO DIN, CORRENTE NOMINAL DE 13A - FORNECIMENTO E INSTALAÇÃO. AF_04/2016 [ADAPTADO SINAPI 93654]</t>
  </si>
  <si>
    <t>LUMINÁRIA TIPO PLAFON, DE EMBUTIR, COM PLACA DE LED 24W NEUTRA - FORNECIMENTO E INSTALAÇÃO. AF_11/2017 [ADAPTADO SINAPI 97592]</t>
  </si>
  <si>
    <t>LUMINÁRIA TIPO PLAFON, DE SOBREPOR, COM PLACA DE LED 24W NEUTRA - FORNECIMENTO E INSTALAÇÃO. AF_11/2017 [ADAPTADO SINAPI 97592]</t>
  </si>
  <si>
    <t>LUMINÁRIA TIPO PLAFON, DE SOBREPOR, COM PLACA DE LED 36W 0,10X1,20M - FORNECIMENTO E INSTALAÇÃO. AF_11/2017 [ADAPTADO SINAPI 97592]</t>
  </si>
  <si>
    <t>LUMINÁRIA ARANDELA , DE SOBREPOR, COM FOCO DUPLO LED - FORNECIMENTO E INSTALAÇÃO. AF_11/2017 [ADAPTADO SINAPI 97605]</t>
  </si>
  <si>
    <t>PONTO LÓGICO, MATERIAL E EXECUÇÃO [ADAPTADO SEINFRA C1949]</t>
  </si>
  <si>
    <t>PT</t>
  </si>
  <si>
    <t>LIMPEZA FINAL DE OBRA - (OBRAS CIVIS) [ADAPTADO AGETOP CIVIL 270501]</t>
  </si>
  <si>
    <t>Limpeza Final</t>
  </si>
  <si>
    <t>RODAPÉ DE 10CM DE ALTURA COM PLACAS DE PORCELANATO ACETINADO BRANCO DE DIMENSÕES 60X120CM. AF_06/2014 [ADAPTADO SINAPI 88650]</t>
  </si>
  <si>
    <t>APLICAÇÃO E LIXAMENTO DE MASSA ACRÍLICA EM TETO, UMA DEMÃO. AF_06/2014 [ADAPTADO SINAPI 88494]</t>
  </si>
  <si>
    <t>DRIVE PARA FITA LED CHAVEADO 36W</t>
  </si>
  <si>
    <t>DRIVE PARA FITA LED CHAVEADO 80W</t>
  </si>
  <si>
    <t>PERFIL EMBUTIR DE 2 METROS - FECHAMENTO ACRÍLICO</t>
  </si>
  <si>
    <t>PERFIL EMBUTIR DE 2 METROS - LUZ INDIRETA</t>
  </si>
  <si>
    <t>LUMINARIA DE EMBUTIR PERFIL LINE 8M, FECHAMENTO TRANSLÚCIDO,  INCLUINDO DRIVER 80W E FITA DE LED 10W - FORNECIMENTO E INSTALAÇÃO. [ADAPTADO SBC 060105]</t>
  </si>
  <si>
    <t>LUMINARIA DE EMBUTIR PERFIL FRAME 3,3 M, ILUMINAÇÃO INDIRETA, INCLUSIVE DRIVER 36W E FITA DE LED 6W - FORNECIMENTO E INSTALAÇÃO. [ADAPTADO SBC 060105]</t>
  </si>
  <si>
    <t>FITAMENTO EM LED 6W COMPR. 3,9 METROS, SEM USO DO PERFIL, FIXADO EM ALVENARIA, INCLUINDO DRIVER 36W - FORNECIMENTO E INSTALAÇÃO. [ADAPTADO SBC 060105]</t>
  </si>
  <si>
    <t>SPOT MR16 4,5W 4000K</t>
  </si>
  <si>
    <t>PLACA LED 24 W NEUTRA - 4000K</t>
  </si>
  <si>
    <t>FITA LED 10W NEUTRA - ROLO DE 5 METROS - 4000K</t>
  </si>
  <si>
    <t>LUMINÁRIA LED SOBREPOR 36W 10X1.20 - 4000K</t>
  </si>
  <si>
    <t>FITA LED 6 W NEUTRA - ROLO DE 5 METROS - 4000 K</t>
  </si>
  <si>
    <t>ARANDELA FOCO DUPLO LED - 3000K</t>
  </si>
  <si>
    <t>LUMINÁRIA SPOT, DE EMBUTIR, TIPO DICROICA, COM BASE BRANCA, LED DE 4,5W  [ADAPTADO SINAPI 97593]</t>
  </si>
  <si>
    <t>BATENTE PARA PORTA DE MADEIRA, FIXAÇÃO COM ARGAMASSA, PADRÃO MÉDIO - FORNECIMENTO E INSTALAÇÃO. AF_12/2019_P</t>
  </si>
  <si>
    <t>FECHADURA DE EMBUTIR COM CILINDRO, EXTERNA, COMPLETA, ACABAMENTO PADRÃO MÉDIO, INCLUSO EXECUÇÃO DE FURO - FORNECIMENTO E INSTALAÇÃO. AF_12/2019</t>
  </si>
  <si>
    <t>ALIZAR DE 5X1,5CM PARA PORTA FIXADO COM PREGOS, PADRÃO MÉDIO - FORNECIMENTO E INSTALAÇÃO. AF_12/2019</t>
  </si>
  <si>
    <t>PORTA CORTA-FOGO 90X210X4CM - FORNECIMENTO E INSTALAÇÃO. AF_12/2019</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</si>
  <si>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</si>
  <si>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</si>
  <si>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</si>
  <si>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</si>
  <si>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BIPOLAR TIPO DIN, CORRENTE NOMINAL DE 20A - FORNECIMENTO E INSTALAÇÃO. AF_10/2020</t>
  </si>
  <si>
    <t>DISJUNTOR BIPOLAR TIPO DIN, CORRENTE NOMINAL DE 25A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</si>
  <si>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</si>
  <si>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</si>
  <si>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</si>
  <si>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</si>
  <si>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</si>
  <si>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</si>
  <si>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</si>
  <si>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</si>
  <si>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TRIPOLAR TIPO NEMA, CORRENTE NOMINAL DE 60 ATÉ 100A - FORNECIMENTO E INSTALAÇÃO. AF_10/2020</t>
  </si>
  <si>
    <t>DISJUNTOR TERMOMAGNÉTICO TRIPOLAR , CORRENTE NOMINAL DE 200A - FORNECIMENTO E INSTALAÇÃO. AF_10/2020</t>
  </si>
  <si>
    <t>LUMINÁRIA TIPO PLAFON, DE SOBREPOR, COM 1 LÂMPADA LED DE 12/13 W, SEM REATOR - FORNECIMENTO E INSTALAÇÃO. AF_02/2020</t>
  </si>
  <si>
    <t>LUMINÁRIA DE EMERGÊNCIA, COM 30 LÂMPADAS LED DE 2 W, SEM REATOR - FORNECIMENTO E INSTALAÇÃO. AF_02/2020</t>
  </si>
  <si>
    <t>EXTINTOR DE INCÊNDIO PORTÁTIL COM CARGA DE ÁGUA PRESSURIZADA DE 10 L, CLASSE A - FORNECIMENTO E INSTALAÇÃO. AF_10/2020_P</t>
  </si>
  <si>
    <t>EXTINTOR DE INCÊNDIO PORTÁTIL COM CARGA DE CO2 DE 6 KG, CLASSE BC - FORNECIMENTO E INSTALAÇÃO. AF_10/2020_P</t>
  </si>
  <si>
    <t>EXTINTOR DE INCÊNDIO PORTÁTIL COM CARGA DE PQS DE 6 KG, CLASSE BC - FORNECIMENTO E INSTALAÇÃO. AF_10/2020_P</t>
  </si>
  <si>
    <t>CABO ELETRÔNICO CATEGORIA 6, INSTALADO EM EDIFICAÇÃO INSTITUCIONAL - FORNECIMENTO E INSTALAÇÃO. AF_11/2019</t>
  </si>
  <si>
    <t>TOMADA DE REDE RJ45 - FORNECIMENTO E INSTALAÇÃO. AF_11/2019</t>
  </si>
  <si>
    <t>VASO SANITÁRIO SIFONADO COM CAIXA ACOPLADA LOUÇA BRANCA - PADRÃO MÉDIO, INCLUSO ENGATE FLEXÍVEL EM METAL CROMADO, 1/2  X 40CM - FORNECIMENTO E INSTALAÇÃO. AF_01/2020</t>
  </si>
  <si>
    <t>CUBA DE EMBUTIR DE AÇO INOXIDÁVEL MÉDIA, INCLUSO VÁLVULA TIPO AMERICANA EM METAL CROMADO E SIFÃO FLEXÍVEL EM PVC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</si>
  <si>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</si>
  <si>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</si>
  <si>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</si>
  <si>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A-9</t>
  </si>
  <si>
    <t>SECONCI</t>
  </si>
  <si>
    <t>Impostos (I) - PIS, COFINS, ISSQN</t>
  </si>
  <si>
    <t>Lavagem</t>
  </si>
  <si>
    <t>Pré-mix</t>
  </si>
  <si>
    <t>Pré-PCR</t>
  </si>
  <si>
    <t>Pós-PCR</t>
  </si>
  <si>
    <t>Copa</t>
  </si>
  <si>
    <t>Sorologia</t>
  </si>
  <si>
    <t>Sequenciamento</t>
  </si>
  <si>
    <t>WC. Masc. 1</t>
  </si>
  <si>
    <t>WC. Fem. 1</t>
  </si>
  <si>
    <t>WC. Masc. 2</t>
  </si>
  <si>
    <t>WC. Fem. 2</t>
  </si>
  <si>
    <t>Coleta</t>
  </si>
  <si>
    <t>DML</t>
  </si>
  <si>
    <t>piso - teto</t>
  </si>
  <si>
    <t>piso - bancada</t>
  </si>
  <si>
    <t>Desconto Porta - P02</t>
  </si>
  <si>
    <t>Desconto Porta - P04</t>
  </si>
  <si>
    <t>Desconto Janela - J01</t>
  </si>
  <si>
    <t>Desconto Janela - J02</t>
  </si>
  <si>
    <t>Acrescentado 30 cm para cada</t>
  </si>
  <si>
    <t>Medida em CAD - vide projeto arquitetônico</t>
  </si>
  <si>
    <t>BANCADA DE GRANITO POLIDO VERDE UBATUBA  - FORNECIMENTO E INSTALAÇÃO. AF_12/2013 [ADAPTADO SINAPI 86889]</t>
  </si>
  <si>
    <t>INSTALAÇÕES HIDROSANITÁRIAS</t>
  </si>
  <si>
    <t>INSTALAÇÕES CLIMATIZAÇÃO</t>
  </si>
  <si>
    <t>INSTALAÇÕES CABEAMENTO ESTRUTURADO</t>
  </si>
  <si>
    <t>PORTA DE MADEIRA EM ACABAMENTO MELAMÍNICO, SEMI-OCA (LEVE OU MÉDIA), DE ABRIR 02 FOLHAS 35X210CM+100X210, ESPESSURA DE 3,5CM, INCLUSO DOBRADIÇAS - FORNECIMENTO E INSTALAÇÃO. AF_12/2019 [ADAPTADO SINAPI 91009]</t>
  </si>
  <si>
    <t>PORTA DE MADEIRA EM ACABAMENTO MELAMÍNICO, SEMI-OCA (LEVE OU MÉDIA), DE ABRIR 01 FOLHA 80X210, ESPESSURA DE 3,5CM, INCLUSO DOBRADIÇAS - FORNECIMENTO E INSTALAÇÃO. AF_12/2019 [ADAPTADO SINAPI 91009]</t>
  </si>
  <si>
    <t>PORTA DE MADEIRA EM ACABAMENTO MELAMÍNICO, SEMI-OCA (LEVE OU MÉDIA), DE ABRIR 01 FOLHA 100X210, ESPESSURA DE 3,5CM, INCLUSO DOBRADIÇAS - FORNECIMENTO E INSTALAÇÃO. AF_12/2019 [ADAPTADO SINAPI 91009]</t>
  </si>
  <si>
    <t>KIT DE PORTA DE MADEIRA EM ACABAMENTO MELAMÍNICO, SEMI-OCA (LEVE OU MÉDIA), PADRÃO MÉDIO, DE ABRIR 02 FOLHAS 35X210CM+100X210, ESPESSURA DE 3,5CM E BANDEIRA EM MADEIRA H=40 CM COM VIDRO TEMPERADO 6 MM. ITENS INCLUSOS: DOBRADIÇAS, MONTAGEM E INSTALAÇÃO DO BATENTE, FECHADURA COM EXECUÇÃO DO FURO - FORNECIMENTO E INSTALAÇÃO. AF_12/2019 [ADAPTADO SINAPI 90844]</t>
  </si>
  <si>
    <t>KIT DE PORTA DE MADEIRA EM ACABAMENTO MELAMÍNICO, SEMI-OCA (LEVE OU MÉDIA), PADRÃO MÉDIO, DE ABRIR 01  FOLHA 80X210CM, ESPESSURA DE 3,5CM E BANDEIRA EM MADEIRA H=40 CM COM VIDRO TEMPERADO 6MM. ITENS INCLUSOS: DOBRADIÇAS, MONTAGEM E INSTALAÇÃO DO BATENTE, FECHADURA COM EXECUÇÃO DO FURO - FORNECIMENTO E INSTALAÇÃO. AF_12/2019 [ADAPTADO SINAPI 90844]</t>
  </si>
  <si>
    <t>KIT DE PORTA DE MADEIRA EM ACABAMENTO MELAMÍNICO, SEMI-OCA (LEVE OU MÉDIA), PADRÃO MÉDIO, DE ABRIR 01 FOLHA 100X210CM, ESPESSURA DE 3,5CM E BANDEIRA EM MADEIRA H=40 CM COM VIDRO TEMPERADO 6 MM. ITENS INCLUSOS: DOBRADIÇAS, MONTAGEM E INSTALAÇÃO DO BATENTE, FECHADURA COM EXECUÇÃO DO FURO - FORNECIMENTO E INSTALAÇÃO. AF_12/2019 [ADAPTADO SINAPI 90844]</t>
  </si>
  <si>
    <t>P04 - (0,80 x 2,50 m)</t>
  </si>
  <si>
    <t>Vide projeto arquitetônico</t>
  </si>
  <si>
    <t>P02 - (1,35 x 2,50 m)</t>
  </si>
  <si>
    <t>JANELA DE ALUMÍNIO DE CORRER COM 2 FOLHAS PARA VIDROS, COM VIDRO TEMPERADO 6 MM, BATENTE, ACABAMENTO COM ACETATO OU BRILHANTE E FERRAGENS. EXCLUSIVE ALIZAR E CONTRAMARCO. FORNECIMENTO E INSTALAÇÃO. AF_12/2019 [ADAPTADO SINAPI 94570]</t>
  </si>
  <si>
    <t>JANELA FIXA DE ALUMÍNIO PARA VIDRO, COM VIDRO TEMPERADO 6 MM, BATENTE E FERRAGENS. EXCLUSIVE ACABAMENTO, ALIZAR E CONTRAMARCO. FORNECIMENTO E INSTALAÇÃO. AF_12/2019 [ADAPTADO SINAPI 94570]</t>
  </si>
  <si>
    <t>J1 - 2,50 X 1,30 M</t>
  </si>
  <si>
    <t>APLICAÇÃO E LIXAMENTO DE MASSA ACRÍLICA EM PAREDES, UMA DEMÃO. AF_05/2017 [ADAPTADO SINAPI 96130]</t>
  </si>
  <si>
    <t>INSTALAÇÕES CFTV</t>
  </si>
  <si>
    <t>Pontos de telecom, voz e dados</t>
  </si>
  <si>
    <t>OBS: O coeficiente dos cabos: 3.350 metros de cabos necessários no projeto, dividido pelo número de pontos de atendimentos (36 pontos) = 93,06 metros/ponto</t>
  </si>
  <si>
    <t xml:space="preserve"> </t>
  </si>
  <si>
    <t>FORNECIMENTO E INSTALAÇÃO DE ELETROCALHA PERFURADA 100 x 50 x 3000 mm [ADAPTADO ORSE 762]</t>
  </si>
  <si>
    <t>Poleoduto - CNPJ.: 72.797.913/0001-91</t>
  </si>
  <si>
    <t>Maxtil - CNPJ.:07.265.878/0001-06</t>
  </si>
  <si>
    <t>ELETROCALHA PERFURADA "U" 100x50</t>
  </si>
  <si>
    <t>FORNECIMENTO DE UNIDADE EVAPORADORA (INTERNA) E CONDENSADORA (EXTERNA) TIPO HI WALL PRÓPRIO PARA SER INSTALADO NO AMBIENTE, CAPACIDADE NOMINAL DE 24.000 BTU/H, FILTROS CLASSE G4, INSTALAÇÕES CONFORME ESPECIFICAÇÕES TÉCNICAS DO FABRICANTE, MONOFÁSICA EM 220 VOLTS 60 HZ. PADRÃO: S4-W24KE3W1 LG OU SUPERIOR.</t>
  </si>
  <si>
    <t>FORNECIMENTO DE UNIDADE EVAPORADORA (INTERNA) E CONDENSADORA (EXTERNA) TIPO HI WALL PRÓPRIO PARA SER INSTALADO NO AMBIENTE, CAPACIDADE NOMINAL DE 18.000 BTU/H, FILTROS CLASSE G4, INSTALAÇÕES CONFORME ESPECIFICAÇÕES TÉCNICAS DO FABRICANTE, MONOFÁSICA EM 220 VOLTS 60 HZ. PADRÃO: S4-W18KL3WA LG OU SUPERIOR.</t>
  </si>
  <si>
    <t>FORNECIMENTO DE UNIDADE EVAPORADORA (INTERNA) E CONDENSADORA (EXTERNA) TIPO HI WALL PRÓPRIO PARA SER INSTALADO NO AMBIENTE, CAPACIDADE NOMINAL DE 9.000 BTU/H, FILTROS CLASSE G4, INSTALAÇÕES CONFORME ESPECIFICAÇÕES TÉCNICAS DO FABRICANTE, MONOFÁSICA EM 220 VOLTS 60 HZ. PADRÃO: S4-W09WA5WA LG OU SUPERIOR.</t>
  </si>
  <si>
    <t>FORNECIMENTO E INSTALAÇÃO DO EXAUSTOR IN LINE, PRÓPRIO PARA SER INSTALADO, COM VAZÃO MINIMA DE 265 M³/H INSTALADO CONFORME ESPECIFICAÇÕES TÉCNICAS DO FABRICANTE, MONOFÁSICA EM 220 VOLTS E 60 HZ. REF. MULTIVAC 100B  OU SUPERIOR.</t>
  </si>
  <si>
    <t>FORNECIMENTO E INSTALAÇÃO DO VENTILADOR IN LINE, PRÓPRIO PARA SER INSTALADO, COM VAZÃO MINIMA DE 385 M³/H INSTALADO CONFORME ESPECIFICAÇÕES TÉCNICAS DO FABRICANTE, MONOFÁSICA EM 220 VOLTS E 60 HZ. REF. MULTIVAC 125B  OU SUPERIOR.</t>
  </si>
  <si>
    <t>ALUGUEL MENSAL DE MÁQUINA CORTE E DOBRA (ADAPTADO DE SBC 013006)</t>
  </si>
  <si>
    <t xml:space="preserve">SBC </t>
  </si>
  <si>
    <t xml:space="preserve">ALUGUEL MENSAL MÁQUINA LEVE CORTE/DOBRA </t>
  </si>
  <si>
    <t xml:space="preserve">CANTO/SUPORTE PARA DUTO TDC EM AÇO GALVANIZADO </t>
  </si>
  <si>
    <t>NORDAP COMÉRCIO DE EQUIPAMENTOS E PEÇAS PARA CLIMATIZAÇÃO LTDA (CNPJ:07.065.420/0001-03)</t>
  </si>
  <si>
    <t>FABRICAÇÃO DE DUTO RETANGULAR PARA AR CONDICIONADO EM CHAPA GALVANIZADA BITOLA 20 (ADAPTADO DE CADERNO TÉCNICO DAS COMPOSIÇÕES - GRUPO DUTOS PARA AR CONDICIONADO - 02.INES.ARCO.003/01)</t>
  </si>
  <si>
    <t>FABRICAÇÃO DE DUTO RETANGULAR PARA AR CONDICIONADO EM CHAPA GALVANIZADA BITOLA 22 (ADAPTADO DE CADERNO TÉCNICO DAS COMPOSIÇÕES - GRUPO DUTOS PARA AR CONDICIONADO - 02.INES.ARCO.003/01)</t>
  </si>
  <si>
    <t xml:space="preserve">ORSE </t>
  </si>
  <si>
    <t>SEINFRA CE</t>
  </si>
  <si>
    <t>I1180</t>
  </si>
  <si>
    <t xml:space="preserve">PARAFUSO CABEÇA LENTILHA 5/16" </t>
  </si>
  <si>
    <t>FITA DE VEDAÇÃO</t>
  </si>
  <si>
    <t>MANTA DE POLIETILENO ALUMINIZADA - ESP = 20mm</t>
  </si>
  <si>
    <t>Loja Liondor - Cnpj: 13.700.624/0001-63</t>
  </si>
  <si>
    <t>Loja Madeiramadeira - Cnpj: 10.490.181/0001-35</t>
  </si>
  <si>
    <t>Casas Bahia - Cnpj: 33.041.260/0652-90</t>
  </si>
  <si>
    <t xml:space="preserve">FORNECIMENTO DE UNIDADE EVAPORADORA (INTERNA) PISO TETO PRÓPRIO PARA SER INSTALADO NO AMBIENTE, CAPACIDADE NOMINAL DE 36.000 BTU/H, FILTROS CLASSE G4, INSTALAÇÕES CONFORME ESPECIFICAÇÕES TÉCNICAS DO FABRICANTE, MONOFÁSICA EM 220 VOLTS 60 HZ. PADRÃO: RPC36E3P HITACHI OU SUPERIOR. </t>
  </si>
  <si>
    <t>INSTALAÇÕES FRIGORÍFICAS</t>
  </si>
  <si>
    <t>Conforme MD_Climatização</t>
  </si>
  <si>
    <t>CABO MULTIPOLAR DE COBRE, FLEXIVEL, CLASSE 4 OU 5, ISOLACAO EM HEPR, COBERTURA EM PVC-ST2, ANTICHAMA BWF-B, 0,6/1 KV, 3 CONDUTORES DE 2,5 MM2, PARA COMANDO AR CONDICIONADO - FORNECIMENTO E INSTALAÇÃO. AF_12/2015 [ADAPTADO SINAPI 91927]</t>
  </si>
  <si>
    <t>Fita PVC c/ filtro UV</t>
  </si>
  <si>
    <t>EXAUSTOR IN LINE, PRÓPRIO PARA SER INSTALADO, COM VAZÃO MINIMA DE 865 M³/H INSTALADO CONFORME ESPECIFICAÇÕES TÉCNICAS DO FABRICANTE, MONOFÁSICA EM 220 VOLTS E 60 HZ. REF. MULTIVAC 200B  OU SUPERIOR</t>
  </si>
  <si>
    <t>EXAUSTOR IN LINE, PRÓPRIO PARA SER INSTALADO, COM VAZÃO MINIMA DE 385 M³/H INSTALADO CONFORME ESPECIFICAÇÕES TÉCNICAS DO FABRICANTE, MONOFÁSICA EM 220 VOLTS E 60 HZ. REF. MULTIVAC 125B  OU SUPERIOR</t>
  </si>
  <si>
    <t>EXAUSTOR IN LINE, PRÓPRIO PARA SER INSTALADO, COM VAZÃO MINIMA DE 265 M³/H INSTALADO CONFORME ESPECIFICAÇÕES TÉCNICAS DO FABRICANTE, MONOFÁSICA EM 220 VOLTS E 60 HZ. REF. MULTIVAC 100B  OU SUPERIOR</t>
  </si>
  <si>
    <t>DUTOS E ACESSÓRIOS</t>
  </si>
  <si>
    <t>DUTO RETANGULAR PARA AR CONDICIONADO EM CHAPA GALVANIZADA BITOLA 22 INCLUSIVE MANTA ALUMINIZADA E SUPORTE DE FIXAÇÃO - FORNECIMENTO E INSTALAÇÃO (ADAPTADO DE CADERNO TÉCNICO DAS COMPOSIÇÕES - GRUPO DUTOS PARA AR CONDICIONADO - 02.INES.ARCO.021/01)</t>
  </si>
  <si>
    <t>CAIXA DE FILTRO PARA EXAUSTOR IN LINE, REF: MULTIVAC 100 MM</t>
  </si>
  <si>
    <t>FILTRO G3 E F7 PARA UMA VAZÃO DE 385 M³/H</t>
  </si>
  <si>
    <t xml:space="preserve">VENEZIANA, REF. AWK-397X297. PADRÃO TROX OU SIMILAR. </t>
  </si>
  <si>
    <t>VENEZIANA, REF. AWK-297X197. PADRÃO TROX OU SIMILAR</t>
  </si>
  <si>
    <t xml:space="preserve">GRELHA COM REGISTRO PARA CONTROLE DE VAZÃO, REF. VAT-0-AG325X75. PADRÃO TROX OU SIMILAR </t>
  </si>
  <si>
    <t xml:space="preserve">GRELHA COM REGISTRO PARA CONTROLE DE VAZÃO, REF. VAT-0-AG325X125. PADRÃO TROX OU SIMILAR </t>
  </si>
  <si>
    <t>TOMADA DE AR EXTERIOR, REF: VDF 247X247. PADRÃO TROX OU SIMILAR</t>
  </si>
  <si>
    <t>GRELHA PARA DIVISÓRIA/PORTA , REF: AGST 325X325. PADRÃO TROX OU SIMILAR</t>
  </si>
  <si>
    <t>Obs.: Foram previstas em projeto caixas com vazões 6 vezes menores que a referência SBC 070487, portanto, foram reduzidos os coeficientes de mão-de-obra em 6 vezes para ajustar a realizada dos serviços</t>
  </si>
  <si>
    <t>FIXAÇÃO DE DUTOS FLEXÍVEIS CIRCULARES, DIÂMETROS MENORES OU IGUAIS A 40MM COM ABRAÇADEIRA METÁLICA FLEXÍVEL FIXADA DIRETAMENTE NA LAJE - FORNECIMENTO E INSTALAÇÃO (ADAPTADO DE CADERNO TÉCNICO DAS COMPOSIÇÕES - CORTES E FIXAÇÕES 02.INHI.COFI.070/01)</t>
  </si>
  <si>
    <t>ORSE</t>
  </si>
  <si>
    <t>DUTO RETANGULAR PARA AR CONDICIONADO EM CHAPA GALVANIZADA BITOLA 20 INCLUSIVE MANTA ALUMINIZADA E SUPORTE DE FIXAÇÃO - FORNECIMENTO E INSTALAÇÃO (ADAPTADO DE CADERNO TÉCNICO DAS COMPOSIÇÕES - GRUPO DUTOS PARA AR CONDICIONADO - 02.INES.ARCO.021/01)</t>
  </si>
  <si>
    <t>BANCADAS / LOUÇAS E METAIS</t>
  </si>
  <si>
    <t>Chuveiro lava olhos</t>
  </si>
  <si>
    <t>Circulação</t>
  </si>
  <si>
    <t>(COMPOSIÇÃO REPRESENTATIVA) DO SERVIÇO DE INSTALAÇÃO DE TUBOS DE PVC, SOLDÁVEL, ÁGUA FRIA, DN 75 MM (INSTALADO EM PRUMADA), INCLUSIVE CONEXÕES, CORTES E FIXAÇÕES, PARA PRÉDIOS. AF_10/2015 [ADAPTADO SINAPI 91788]</t>
  </si>
  <si>
    <t>AGUA FRIA</t>
  </si>
  <si>
    <t>DRENO AR CONDICIONADO</t>
  </si>
  <si>
    <t>Conforme Prancha 01 / 03 (Dreno A.C)</t>
  </si>
  <si>
    <t>Dreno ar condicionado</t>
  </si>
  <si>
    <t>SANITÁRIO</t>
  </si>
  <si>
    <t>Conforme Prancha 17 / 28 (Hidrosanitário)</t>
  </si>
  <si>
    <t>TERMINAL DE VENTILACAO, 50 MM, SERIE NORMAL, ESGOTO PREDIAL [ADAPTADO SINAPI 89733]</t>
  </si>
  <si>
    <t>TERMINAL DE VENTILACAO, 75 MM, SERIE NORMAL, ESGOTO PREDIAL [ADAPTADO SINAPI 89742]</t>
  </si>
  <si>
    <t>Vide projeto 
Memorial Descritivo - item 2.3.7</t>
  </si>
  <si>
    <t>CABO DE FIBRA ÓTICA MONOMODE ANTO-ROEDOR DDR-6</t>
  </si>
  <si>
    <t>Acabamento - Pontos de telecom, voz e dados</t>
  </si>
  <si>
    <t>CFTV</t>
  </si>
  <si>
    <t>Vide projeto 
Memorial Descritivo - item 2.3.7.2</t>
  </si>
  <si>
    <t>PONTO DE TOMADA RESIDENCIAL INCLUINDO CAIXA ELÉTRICA, ELETRODUTO 25MM, RASGO, QUEBRA E CHUMBAMENTO [ADAPTADO SINAPI 93141]</t>
  </si>
  <si>
    <t>PONTO DE TOMADA RESIDENCIAL INCLUINDO CAIXA ELÉTRICA, ELETRODUTO 32MM, RASGO, QUEBRA E CHUMBAMENTO [ADAPTADO SINAPI 93141]</t>
  </si>
  <si>
    <t>REDE DE HIDRANTES</t>
  </si>
  <si>
    <t>INSTALAÇÕES INCÊNDIO</t>
  </si>
  <si>
    <t>ABRIGO PARA HIDRANTE, 90X60X17CM, COM REGISTRO GLOBO ANGULAR 45 GRAUS 2 1/2", CHAVE DUPLA ENGATE RÁPIDO, ADAPTADOR STORZ 2 1/2", MANGUEIRA DE INCÊNDIO 15M 2 1/2" E ESGUICHO EM LATÃO 2 1/2" - FORNECIMENTO E INSTALAÇÃO. AF_10/2020 [ADAPTADO SINAPI 101912]</t>
  </si>
  <si>
    <t>ASSENTAMENTO DE TUBO DE PVC PBA PARA REDE DE ÁGUA, DN 75 MM, JUNTA ELÁSTICA INTEGRADA, INSTALADO EM LOCAL COM NÍVEL BAIXO DE INTERFERÊNCIAS (NÃO INCLUI FORNECIMENTO). AF_11/2017 [ADAPTADO SINAPI 101912]</t>
  </si>
  <si>
    <t>Vide Quantitativos da Memóriad e Cálculo de Elétrica</t>
  </si>
  <si>
    <t>CAIXA DE PASSAGEM ELÉTRICA 120X120X75MM, PVC, INSTALADA EM PAREDE - FORNECIMENTO E INSTALAÇÃO [ADAPTADO SINAPI 91940]</t>
  </si>
  <si>
    <t>vara de 3 m</t>
  </si>
  <si>
    <t>PONTO DE ILUMINAÇÃO OU TOMADA, RESIDENCIAL, INCLUINDO ELETRODUTO PAREDE, RASGO, QUEBRA E CHUMBAMENTO [ADAPTADO SINAPI 93147]</t>
  </si>
  <si>
    <t>vara de 3 m (15 e 20)</t>
  </si>
  <si>
    <t>(item 17 e 22)</t>
  </si>
  <si>
    <t>(item 18 e 23)</t>
  </si>
  <si>
    <t>(item 19 e 24)</t>
  </si>
  <si>
    <t>(11, 16, 21 e 28 da lista de materiais)</t>
  </si>
  <si>
    <t>ELETRICANW</t>
  </si>
  <si>
    <t>FERREIRA COSTA</t>
  </si>
  <si>
    <t>nº de cores</t>
  </si>
  <si>
    <t>CONECTOR DE DERIVAÇÃO, MOD. SP2 PARA CABO DE SEÇÃO 1,5 A 6 MM2</t>
  </si>
  <si>
    <t>OBRAMAX</t>
  </si>
  <si>
    <t>SAÍDA HORIZONTAL PARA ELETRODUTO 3" COM PARAFUSO E ARRUELA</t>
  </si>
  <si>
    <t>corrente 63A</t>
  </si>
  <si>
    <t>corrente 80A</t>
  </si>
  <si>
    <t>corrente 90A</t>
  </si>
  <si>
    <t>azul claro</t>
  </si>
  <si>
    <t>branco ou cinza</t>
  </si>
  <si>
    <t xml:space="preserve">verde </t>
  </si>
  <si>
    <t>preto</t>
  </si>
  <si>
    <t>(itens 36, 38, 39 e 94)</t>
  </si>
  <si>
    <t>Automação ar condicionado</t>
  </si>
  <si>
    <t>Instalação quadro</t>
  </si>
  <si>
    <t>ELETROCALHA PERFURADA "U" 100x100X3000 MM</t>
  </si>
  <si>
    <t>ELETROCALHA PERFURADA "U" 200x100X3000 MM</t>
  </si>
  <si>
    <t>EMENDA INTERNA "U" 100x100 MM</t>
  </si>
  <si>
    <t>EMENDA INTERNA "U" 200x100 MM</t>
  </si>
  <si>
    <t>REDUÇÃO CONCÊNTRICA "U" PARA ELETROCALHA 200X100 / 100X100 MM</t>
  </si>
  <si>
    <t>REDUÇÃO CONCÊNTRICA "U" PARA ELETROCALHA 300X100 / 200X100 MM</t>
  </si>
  <si>
    <t>(item 43)</t>
  </si>
  <si>
    <t>FORNECIMENTO E INSTALAÇÃO DE PERFIL PERFURADO 38 x 19 x 6000 mm [ADAPTADO SINAPI]</t>
  </si>
  <si>
    <t>FORNECIMENTO E INSTALAÇÃO DISPOSITIVO CONTRA SURTOS - DPS [ADAPTADO SINAPI]</t>
  </si>
  <si>
    <t>(item 124, 125, 131, 132)</t>
  </si>
  <si>
    <t>(item 3.2; 3.3)</t>
  </si>
  <si>
    <t>CAIXA DE GORDURA DUPLA (CAPACIDADE: 126 L), RETANGULAR, EM ALVENARIA COM BLOCOS DE CONCRETO, DIMENSÕES INTERNAS = 0,4X0,7 M, ALTURA INTERNA = 0,8 M. AF_12/2020</t>
  </si>
  <si>
    <t>CAIXA ENTERRADA HIDRÁULICA RETANGULAR EM ALVENARIA COM TIJOLOS CERÂMICOS MACIÇOS, DIMENSÕES INTERNAS: 0,6X0,6X0,6 M PARA REDE DE ESGOTO. AF_12/2020</t>
  </si>
  <si>
    <t>Chuveiro e lava-olhos de emergência e bacia em aço inox, da marca Adamo, ref. 01486 ou similar</t>
  </si>
  <si>
    <t>70.1</t>
  </si>
  <si>
    <t>PRÓVISORIOS</t>
  </si>
  <si>
    <t xml:space="preserve"> Encargos Complementares - Encanador</t>
  </si>
  <si>
    <t>70..2</t>
  </si>
  <si>
    <t>70.3</t>
  </si>
  <si>
    <t>70.4</t>
  </si>
  <si>
    <t>!EM PROCESSO DE DESATIVACAO!SABAO EM PO</t>
  </si>
  <si>
    <t>!EM PROCESSO DE DESATIVACAO! DETERGENTE AMONIACO (AMONIA DILUIDA)</t>
  </si>
  <si>
    <t>Almoxarifado</t>
  </si>
  <si>
    <t>Desconto Porta - P03</t>
  </si>
  <si>
    <t>Desconto Janela - J05</t>
  </si>
  <si>
    <t>corrente 100A</t>
  </si>
  <si>
    <t>PORTA DE MADEIRA EM ACABAMENTO MELAMÍNICO, SEMI-OCA (LEVE OU MÉDIA), DE ABRIR 01 FOLHA 90X210, ESPESSURA DE 3,5CM, INCLUSO DOBRADIÇAS - FORNECIMENTO E INSTALAÇÃO. AF_12/2019 [ADAPTADO SINAPI 91009]</t>
  </si>
  <si>
    <t>J5 - 1,50 X 0,70 M</t>
  </si>
  <si>
    <t>Encargos Complementares - Cabista</t>
  </si>
  <si>
    <t>75.1</t>
  </si>
  <si>
    <t>Cabista para instalação telefônica</t>
  </si>
  <si>
    <t>Cabo de fibra ótica de 6 vias</t>
  </si>
  <si>
    <t>Mercado</t>
  </si>
  <si>
    <t>Graus legrand</t>
  </si>
  <si>
    <t>RC ELETRICA</t>
  </si>
  <si>
    <t>PÇ</t>
  </si>
  <si>
    <t xml:space="preserve">REAL PERFIL </t>
  </si>
  <si>
    <t>Perfil lider</t>
  </si>
  <si>
    <t>NORDIFE</t>
  </si>
  <si>
    <t>DAAZ</t>
  </si>
  <si>
    <t>BRONZEARTE</t>
  </si>
  <si>
    <t>DISPAN</t>
  </si>
  <si>
    <t>FORNECIMENTO E INSTALAÇÃO DE ELETROCALHA PERFURADA 100 x 100 x 3000 mm [ADAPTADO ORSE 762]</t>
  </si>
  <si>
    <t>FORNECIMENTO E INSTALAÇÃO DE ELETROCALHA PERFURADA 200 x 100 x 3000 mm [ADAPTADO ORSE 762]</t>
  </si>
  <si>
    <t>68.1</t>
  </si>
  <si>
    <t>Azul claro</t>
  </si>
  <si>
    <t>Terminal aéreo 3/8" x 50cm ref.TEL 045 ou similar</t>
  </si>
  <si>
    <t>Fixador universal estanhado para cabos 16 a 70mm2 - fornecimento</t>
  </si>
  <si>
    <t>1.1.2</t>
  </si>
  <si>
    <t>Processamento</t>
  </si>
  <si>
    <t>Coradora</t>
  </si>
  <si>
    <t>Microscopia</t>
  </si>
  <si>
    <t>Criostato</t>
  </si>
  <si>
    <t>Imunocongelação</t>
  </si>
  <si>
    <t>Inclusão</t>
  </si>
  <si>
    <t>Citologia</t>
  </si>
  <si>
    <t>Sala de aula</t>
  </si>
  <si>
    <t>Expurgo</t>
  </si>
  <si>
    <t>Arquivo de blocos/lâminas</t>
  </si>
  <si>
    <t>Residentes</t>
  </si>
  <si>
    <t>Macroscopia/Expurgo</t>
  </si>
  <si>
    <t>Wc funcionario</t>
  </si>
  <si>
    <t>Wc feminino</t>
  </si>
  <si>
    <t>Wc masculino</t>
  </si>
  <si>
    <t>Chuveiro de emergencia</t>
  </si>
  <si>
    <t>Registro</t>
  </si>
  <si>
    <t>Vestiario de barreira</t>
  </si>
  <si>
    <t>Wc publico</t>
  </si>
  <si>
    <t>Atendimento geral</t>
  </si>
  <si>
    <t>Desconto Porta - P07</t>
  </si>
  <si>
    <t>Desconto Janela - J03</t>
  </si>
  <si>
    <t>Desconto Porta - P01</t>
  </si>
  <si>
    <t>Desconto Janela - J06</t>
  </si>
  <si>
    <t>Abertura criostato</t>
  </si>
  <si>
    <t>Anatomia patologica</t>
  </si>
  <si>
    <t>TERMINAL DE VENTILACAO, 100 MM, SERIE NORMAL, ESGOTO PREDIAL [ADAPTADO SINAPI 89742]</t>
  </si>
  <si>
    <t>Conector 1,5 a 2,5 mm2 azul</t>
  </si>
  <si>
    <t>Conector 1,5 a 2,5 mm2 vermelho</t>
  </si>
  <si>
    <t>Conector 1,5 a 2,5 mm2 verde</t>
  </si>
  <si>
    <t>Conector 4,0 a 6,0 mm2 azul</t>
  </si>
  <si>
    <t>Conector 4,0 a 6,0 mm2 vermelho</t>
  </si>
  <si>
    <t>Conector 4,0 a 6,0 mm2 verde</t>
  </si>
  <si>
    <t>DISJUNTOR TERMOMAGNETICO TRIPOLAR EM CAIXA MOLDADA 175 A 225A 240V, FORNECIMENTO E INSTALACAO [ADAPTADO 74130/010]</t>
  </si>
  <si>
    <t>(item 86)</t>
  </si>
  <si>
    <t>(itens 90, 91, 93)</t>
  </si>
  <si>
    <t>(item 108)</t>
  </si>
  <si>
    <t>(item 106, 107, 110)</t>
  </si>
  <si>
    <t>vermelho</t>
  </si>
  <si>
    <t>Vide Quantitativos da Memória de Cálculo de Elétrica</t>
  </si>
  <si>
    <t>SANTIL</t>
  </si>
  <si>
    <t>69.1</t>
  </si>
  <si>
    <t>FORNECIMENTO E INSTALAÇÃO DE CHAVE SECCIONADORA [ADAPTADO SINAPI 72326]</t>
  </si>
  <si>
    <t>EXAUSTOR IN LINE, PRÓPRIO PARA SER INSTALADO, COM VAZÃO MINIMA DE 560 M³/H INSTALADO CONFORME ESPECIFICAÇÕES TÉCNICAS DO FABRICANTE, MONOFÁSICA EM 220 VOLTS E 60 HZ. REF. MULTIVAC 200B  OU SUPERIOR</t>
  </si>
  <si>
    <t>preço errado</t>
  </si>
  <si>
    <t>CAIXA DE FILTRO PARA EXAUSTOR IN LINE, REF: MULTIVAC 150 MM</t>
  </si>
  <si>
    <t>CAIXA DE FILTRO PARA EXAUSTOR IN LINE, REF: MULTIVAC 200 MM</t>
  </si>
  <si>
    <t>Vide projeto 
Memorial Descritivo -</t>
  </si>
  <si>
    <t>insumo</t>
  </si>
  <si>
    <t>KIT PORTA DE MADEIRA EM ACABAMENTO MELAMÍNICO, SEMI-OCA (LEVE OU MÉDIA), DE ABRIR 01 FOLHA 90X210, ESPESSURA DE 3,5CM, INCLUSO DOBRADIÇAS - FORNECIMENTO E INSTALAÇÃO. AF_12/2019 [ADAPTADO SINAPI 91009]</t>
  </si>
  <si>
    <t>PORTA DE MADEIRA EM ACABAMENTO MELAMÍNICO, SEMI-OCA (LEVE OU MÉDIA), DE ABRIR 02 FOLHA 195X210, ESPESSURA DE 3,5CM, INCLUSO DOBRADIÇAS - FORNECIMENTO E INSTALAÇÃO. AF_12/2019 [ADAPTADO SINAPI 91009]</t>
  </si>
  <si>
    <t>KIT DE PORTA DE MADEIRA EM ACABAMENTO MELAMÍNICO, SEMI-OCA (LEVE OU MÉDIA), PADRÃO MÉDIO, DE ABRIR 01 FOLHA 195X250CM, ESPESSURA DE 3,5CM E BANDEIRA EM MADEIRA H=40 CM COM VIDRO TEMPERADO 6 MM. ITENS INCLUSOS: DOBRADIÇAS, MONTAGEM E INSTALAÇÃO DO BATENTE, FECHADURA COM EXECUÇÃO DO FURO - FORNECIMENTO E INSTALAÇÃO. AF_12/2019 [ADAPTADO SINAPI 90844]</t>
  </si>
  <si>
    <t>KIT DE PORTA DE MADEIRA EM ACABAMENTO MELAMÍNICO, SEMI-OCA (LEVE OU MÉDIA), PADRÃO MÉDIO, DE ABRIR 01 FOLHA 90X210CM, ESPESSURA DE 3,5CM E BANDEIRA EM MADEIRA H=40 CM COM VIDRO TEMPERADO 6 MM. ITENS INCLUSOS: DOBRADIÇAS, MONTAGEM E INSTALAÇÃO DO BATENTE, FECHADURA COM EXECUÇÃO DO FURO - FORNECIMENTO E INSTALAÇÃO. AF_12/2019 [ADAPTADO SINAPI 90844]</t>
  </si>
  <si>
    <t>P07- (1,80 x 2,10 m) CORTA FOGO</t>
  </si>
  <si>
    <t>J3 - 0,80 X 1,30 M</t>
  </si>
  <si>
    <t>Montagem/Morgan</t>
  </si>
  <si>
    <t>Igual item 2.12.1</t>
  </si>
  <si>
    <t>Item 2.11.2 - Item 2.11.3</t>
  </si>
  <si>
    <t>Desconto Porta - P06</t>
  </si>
  <si>
    <t>Item 1</t>
  </si>
  <si>
    <t>WC. Fucionario</t>
  </si>
  <si>
    <t>WC. Fem.</t>
  </si>
  <si>
    <t>WC. Masc.</t>
  </si>
  <si>
    <t>WC. Publico</t>
  </si>
  <si>
    <t>REVESTIMENTO PAREDE PORCELANATO POLIDO BRANCO 30X60 CM - RETIFICADO</t>
  </si>
  <si>
    <t>Lojão da Cerâmica (CNPJ.: 70.120.167/0001-71)</t>
  </si>
  <si>
    <t>FERREIRA COSTA (CNPJ: 10.230.480/0003-00)</t>
  </si>
  <si>
    <t>3A TECNOLOGIA COMERCIO E SERV INFORM LTDA ME - CNPJ: 13.174.371/0001-31</t>
  </si>
  <si>
    <t>B2W - Companhia Digital / CNPJ: 00.776.574/0006-60</t>
  </si>
  <si>
    <t>4.4</t>
  </si>
  <si>
    <t>4.5</t>
  </si>
  <si>
    <t>4.6</t>
  </si>
  <si>
    <t>+ COTAÇÃO</t>
  </si>
  <si>
    <t>VER COMPOSIÇÃO</t>
  </si>
  <si>
    <t>Renovador line G4 1350 M3/H</t>
  </si>
  <si>
    <t>DUTO FLEXÍVEL DE ALUMÍNIO DN=209 MM COM ISOLAMENTO</t>
  </si>
  <si>
    <t>Corredor Arquivo</t>
  </si>
  <si>
    <t>Conforme Prancha 10 / 28 (Hidrosanitário)</t>
  </si>
  <si>
    <t>PROLONGAMENTO PARA CAIXA SIFONADA 100X100 - ESGOTO - (ADAPTADO DE SBC 053033)</t>
  </si>
  <si>
    <t>CONECTOR RETO DE ALUMINIO PARA ELETRODUTO DE 3/4", PARA ADAPTAR ENTRADA DE ELETRODUTO METALICO FLEXIVEL EM QUADROS- (ADAPTADO DE ORSE 11304)</t>
  </si>
  <si>
    <t>99.2</t>
  </si>
  <si>
    <t>CONECTOR RETO DE ALUMINIO PARA ELETRODUTO DE 1.1/2", PARA ADAPTAR ENTRADA DE ELETRODUTO METALICO FLEXIVEL EM QUADROS- (ADAPTADO DE ORSE 11303)</t>
  </si>
  <si>
    <t>100.2</t>
  </si>
  <si>
    <t>Americanas AS CNPJ: 00.776.574/0006-60</t>
  </si>
  <si>
    <t>Eletrorastro Comércio de Materiais Elétricos Ltda - CNPJ 85.014.793/0001-50</t>
  </si>
  <si>
    <t>Magazine Luiza S/A - CNPJ: 47.960.950/1088-36</t>
  </si>
  <si>
    <t xml:space="preserve">Total do Projeto </t>
  </si>
  <si>
    <t>Casas Bahia - CNPJ: 33.041.260/0652-90</t>
  </si>
  <si>
    <t>QUADRO DE DISTRIBUIÇÃO DE ENERGIA EM CHAPA DE AÇO GALVANIZADO, DE EMBUTIR, COM BARRAMENTO TRIFÁSICO, PARA 56 DISJUNTORES DIN 225A - (ADAPTADO DE SINAPI 101882)</t>
  </si>
  <si>
    <t xml:space="preserve">Total Projeto </t>
  </si>
  <si>
    <t>Condensardora</t>
  </si>
  <si>
    <t>(item 89)</t>
  </si>
  <si>
    <t>(item 88 e 92)</t>
  </si>
  <si>
    <t>(tem 109)</t>
  </si>
  <si>
    <t>Infra Eletrocalhas-Contato: (21) 3148-2253  / 3129-2253 - vendas@infraeletrocalhas.com.br</t>
  </si>
  <si>
    <t>Eletrocalha de100x100</t>
  </si>
  <si>
    <t>(43*3metros)</t>
  </si>
  <si>
    <t>(22*3metros)</t>
  </si>
  <si>
    <t>Eletrocalha de200x100</t>
  </si>
  <si>
    <t>item 135</t>
  </si>
  <si>
    <t>item 136</t>
  </si>
  <si>
    <t>item 137</t>
  </si>
  <si>
    <t>item 138</t>
  </si>
  <si>
    <t>item 139</t>
  </si>
  <si>
    <t>item 140</t>
  </si>
  <si>
    <t>item 141</t>
  </si>
  <si>
    <t>item 142</t>
  </si>
  <si>
    <t>View Tech Engenharia de Automação Eireli - CNPJ: 07.327.325/0001-2</t>
  </si>
  <si>
    <t>Extra CNPJ: 33.041.260/0652-90</t>
  </si>
  <si>
    <t>Tramontina Sudeste S.A. CNPJ: 61.652.608/0001-95</t>
  </si>
  <si>
    <t>77.3</t>
  </si>
  <si>
    <t>ELETRONOR DISTRIB DE MAT ELETRICOS LTDA - CNPJ 05047273000296</t>
  </si>
  <si>
    <t>78.3</t>
  </si>
  <si>
    <t>Copafer.com CNPJ: 55.728.224/0001-0</t>
  </si>
  <si>
    <t>79.3</t>
  </si>
  <si>
    <t>104.4</t>
  </si>
  <si>
    <t>Eletrocalha de300x100</t>
  </si>
  <si>
    <t>(3*3metros)</t>
  </si>
  <si>
    <t>REVESTIMENTO COM PLACAS EM PORCELANATO DE DIMENSÕES 30X60 CM EM PAREDES, ACETINADO, APLICADO EM AMBIENTES DE ÁREA MAIOR QUE 10 M². AF_06/2014 [ADAPTADO SINAPI 87263]</t>
  </si>
  <si>
    <t xml:space="preserve">!EM PROCESSO DE DESATIVACAO!MASSA ACRILICA PARA PAREDES INTERIOR/EXTERIOR                                                                                                                                                                                                                                                                                                                                                                                                                                 </t>
  </si>
  <si>
    <t xml:space="preserve">ACIDO MURIATICO, DILUICAO 10% A 12% PARA USO EM LIMPEZA                                                                                                                                                                                                                                                                                                                                                                                                                                                   </t>
  </si>
  <si>
    <t xml:space="preserve">ADAPTADOR PVC SOLDAVEL, LONGO, COM FLANGE LIVRE,  60 MM X 2", PARA CAIXA D' AGUA                                                                                                                                                                                                                                                                                                                                                                                                                          </t>
  </si>
  <si>
    <t xml:space="preserve">ADAPTADOR, EM LATAO, ENGATE RAPIDO 2 1/2" X ROSCA INTERNA 5 FIOS 2 1/2",  PARA INSTALACAO PREDIAL DE COMBATE A INCENDIO                                                                                                                                                                                                                                                                                                                                                                                   </t>
  </si>
  <si>
    <t xml:space="preserve">ADESIVO LIQUIDO A BASE DE RESINAS PARA COLAGEM DE ESPUMA DE ISOLAMENTO TERMICO FLEXIVEL                                                                                                                                                                                                                                                                                                                                                                                                                   </t>
  </si>
  <si>
    <t xml:space="preserve">ADESIVO PLASTICO PARA PVC, BISNAGA COM 75 GR                                                                                                                                                                                                                                                                                                                                                                                                                                                              </t>
  </si>
  <si>
    <t xml:space="preserve">ADESIVO PLASTICO PARA PVC, FRASCO COM 850 GR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</si>
  <si>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</si>
  <si>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</si>
  <si>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</si>
  <si>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</si>
  <si>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</si>
  <si>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</si>
  <si>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PISO TETO, 48.000 BTU/H, CICLO FRIO, 60HZ, CLASSIFICACAO ENERGETICA C - SELO PROCEL, GAS HFC, CONTROLE S/FIO                                                                                                                                                                                                                                                                                                                                                                </t>
  </si>
  <si>
    <t xml:space="preserve">AREIA MEDIA - POSTO JAZIDA/FORNECEDOR (RETIRADO NA JAZIDA, SEM TRANSPORTE)                                                                                                                                                                                                                                                                                                                                                                                                                                </t>
  </si>
  <si>
    <t xml:space="preserve">ARGAMASSA COLANTE AC I PARA CERAMICAS                                                                                                                                                                                                                                                                                                                                                                                                                                                                     </t>
  </si>
  <si>
    <t xml:space="preserve">ARGAMASSA COLANTE TIPO AC III                                                                                                                                                                                                                                                                                                                                                                                                                                                                             </t>
  </si>
  <si>
    <t xml:space="preserve">ARRUELA EM ALUMINIO, COM ROSCA, DE 1 1/2", PARA ELETRODUTO                                                                                                                                                                                                                                                                                                                                                                                                                                                </t>
  </si>
  <si>
    <t xml:space="preserve">ARRUELA EM ALUMINIO, COM ROSCA, DE 2", PARA ELETRODUTO                                                                                                                                                                                                                                                                                                                                                                                                                                                    </t>
  </si>
  <si>
    <t xml:space="preserve">ARRUELA EM ALUMINIO, COM ROSCA, DE 3", PARA ELETRODUTO                                                                                                                                                                                                                                                                                                                                                                                                                                                    </t>
  </si>
  <si>
    <t xml:space="preserve">BLOCO DE CONCRETO ESTRUTURAL 14 X 19 X 34 CM, FBK 4,5 MPA (NBR 6136)                                                                                                                                                                                                                                                                                                                                                                                                                                      </t>
  </si>
  <si>
    <t xml:space="preserve">BLOCO DE CONCRETO ESTRUTURAL 14 X 19 X 39 CM, FBK 4,5 MPA (NBR 6136)                                                                                                                                                                                                                                                                                                                                                                                                                                      </t>
  </si>
  <si>
    <t xml:space="preserve">BUCHA DE NYLON SEM ABA S10, COM PARAFUSO DE 6,10 X 65 MM EM ACO ZINCADO COM ROSCA SOBERBA, CABECA CHATA E FENDA PHILLIPS                                                                                                                                                                                                                                                                                                                                                                                  </t>
  </si>
  <si>
    <t xml:space="preserve">BUCHA DE NYLON, DIAMETRO DO FURO 8 MM, COMPRIMENTO 40 MM, COM PARAFUSO DE ROSCA SOBERBA, CABECA CHATA, FENDA SIMPLES, 4,8 X 50 MM                                                                                                                                                                                                                                                                                                                                                                         </t>
  </si>
  <si>
    <t xml:space="preserve">BUCHA EM ALUMINIO, COM ROSCA, DE  1 1/2", PARA ELETRODUTO                                                                                                                                                                                                                                                                                                                                                                                                                                                 </t>
  </si>
  <si>
    <t xml:space="preserve">BUCHA EM ALUMINIO, COM ROSCA, DE 2", PARA ELETRODUTO                                                                                                                                                                                                                                                                                                                                                                                                                                                      </t>
  </si>
  <si>
    <t xml:space="preserve">CABO DE PAR TRANCADO UTP, 4 PARES, CATEGORIA 6                                                                                                                                                                                                                                                                                                                                                                                                                                                            </t>
  </si>
  <si>
    <t xml:space="preserve">CABO MULTIPOLAR DE COBRE, FLEXIVEL, CLASSE 4 OU 5, ISOLACAO EM HEPR, COBERTURA EM PVC-ST2, ANTICHAMA BWF-B, 0,6/1 KV, 3 CONDUTORES DE 2,5 MM2                                                                                                                                                                                                                                                                                                                                                             </t>
  </si>
  <si>
    <t xml:space="preserve">CAIXA DE INCENDIO/ABRIGO PARA MANGUEIRA, DE EMBUTIR/INTERNA, COM 90 X 60 X 17 CM, EM CHAPA DE ACO, PORTA COM VENTILACAO, VISOR COM A INSCRICAO "INCENDIO", SUPORTE/CESTA INTERNA PARA A MANGUEIRA, PINTURA ELETROSTATICA VERMELHA                                                                                                                                                                                                                                                                         </t>
  </si>
  <si>
    <t xml:space="preserve">CAIXA DE PASSAGEM ELETRICA DE PAREDE, DE EMBUTIR, EM PVC, COM TAMPA APARAFUSADA, DIMENSOES 120 X 120 X *75* MM                                                                                                                                                                                                                                                                                                                                                                                            </t>
  </si>
  <si>
    <t xml:space="preserve">CAIXA DE PASSAGEM METALICA DE SOBREPOR COM TAMPA PARAFUSADA, DIMENSOES 60 X 60 X 20 CM                                                                                                                                                                                                                                                                                                                                                                                                                    </t>
  </si>
  <si>
    <t xml:space="preserve">CAIXA DE PASSAGEM, EM PVC, DE 4" X 2", PARA ELETRODUTO FLEXIVEL CORRUGADO                                                                                                                                                                                                                                                                                                                                                                                                                                 </t>
  </si>
  <si>
    <t xml:space="preserve">CANALETA DE CONCRETO ESTRUTURAL 14 X 19 X 39 CM, FBK 4,5 MPA (NBR 6136)                                                                                                                                                                                                                                                                                                                                                                                                                                   </t>
  </si>
  <si>
    <t xml:space="preserve">CHAPA DE ACO GALVANIZADA BITOLA GSG 20, E = 0,95 MM (7,60 KG/M2)                                                                                                                                                                                                                                                                                                                                                                                                                                          </t>
  </si>
  <si>
    <t xml:space="preserve">CHAPA DE ACO GALVANIZADA BITOLA GSG 22, E = 0,80 MM (6,40 KG/M2)                                                                                                                                                                                                                                                                                                                                                                                                                                          </t>
  </si>
  <si>
    <t xml:space="preserve">CHAPA DE LAMINADO MELAMINICO, TEXTURIZADO, DE *1,25 X 3,08* M, E = 0,8 MM                                                                                                                                                                                                                                                                                                                                                                                                                                 </t>
  </si>
  <si>
    <t xml:space="preserve">CHAVE DUPLA PARA CONEXOES TIPO STORZ, ENGATE RAPIDO 1 1/2" X 2 1/2", EM LATAO, PARA INSTALACAO PREDIAL COMBATE A INCENDIO                                                                                                                                                                                                                                                                                                                                                                                 </t>
  </si>
  <si>
    <t xml:space="preserve">CHAVE SECCIONADORA-FUSIVEL BLINDADA TRIPOLAR, ABERTURA COM CARGA, PARA FUSIVEL NH01, CORRENTE NOMINAL DE 250 A, TENSAO DE 500 V                                                                                                                                                                                                                                                                                                                                                                           </t>
  </si>
  <si>
    <t xml:space="preserve">CIMENTO PORTLAND COMPOSTO CP II-32                                                                                                                                                                                                                                                                                                                                                                                                                                                                        </t>
  </si>
  <si>
    <t xml:space="preserve">CONECTOR RETO DE ALUMINIO PARA ELETRODUTO DE 1", PARA ADAPTAR ENTRADA DE ELETRODUTO METALICO FLEXIVEL EM QUADROS                                                                                                                                                                                                                                                                                                                                                                                          </t>
  </si>
  <si>
    <t xml:space="preserve">CONECTOR RETO DE ALUMINIO PARA ELETRODUTO DE 3/4", PARA ADAPTAR ENTRADA DE ELETRODUTO METALICO FLEXIVEL EM QUADROS                                                                                                                                                                                                                                                                                                                                                                                        </t>
  </si>
  <si>
    <t xml:space="preserve">CURVA 180 GRAUS, DE PVC RIGIDO ROSCAVEL, DE 3/4", PARA ELETRODUTO                                                                                                                                                                                                                                                                                                                                                                                                                                         </t>
  </si>
  <si>
    <t xml:space="preserve">DISJUNTOR TERMOMAGNETICO TRIPOLAR 200 A / 600 V, TIPO FXD / ICC - 35 KA                                                                                                                                                                                                                                                                                                                                                                                                                                   </t>
  </si>
  <si>
    <t xml:space="preserve">DISJUNTOR TIPO DIN/IEC, MONOPOLAR DE 6  ATE  32A                                                                                                                                                                                                                                                                                                                                                                                                                                                          </t>
  </si>
  <si>
    <t xml:space="preserve">DISPOSITIVO DPS CLASSE II, 1 POLO, TENSAO MAXIMA DE 275 V, CORRENTE MAXIMA DE *20* KA (TIPO AC)                                                                                                                                                                                                                                                                                                                                                                                                           </t>
  </si>
  <si>
    <t xml:space="preserve">DOBRADICA EM ACO/FERRO, 3 1/2" X  3", E= 1,9  A 2 MM, COM ANEL,  CROMADO OU ZINCADO, TAMPA BOLA, COM PARAFUSOS                                                                                                                                                                                                                                                                                                                                                                                            </t>
  </si>
  <si>
    <t xml:space="preserve">ELETRODUTO DE PVC RIGIDO ROSCAVEL DE 3/4 ", SEM LUVA                                                                                                                                                                                                                                                                                                                                                                                                                                                      </t>
  </si>
  <si>
    <t xml:space="preserve">ENERGIA ELETRICA ATE 2000 KWH INDUSTRIAL, SEM DEMANDA                                                                                                                                                                                                                                                                                                                                                                                                                                                     </t>
  </si>
  <si>
    <t xml:space="preserve">ESGUICHO JATO REGULAVEL, TIPO ELKHART, ENGATE RAPIDO 2 1/2", PARA COMBATE A INCENDIO                                                                                                                                                                                                                                                                                                                                                                                                                      </t>
  </si>
  <si>
    <t xml:space="preserve">FECHO / FECHADURA COM PUXADOR CONCHA, COM TRANCA TIPO TRAVA, PARA JANELA / PORTA DE CORRER (INCLUI TESTA, FECHADURA, PUXADOR) - COMPLETA                                                                                                                                                                                                                                                                                                                                                                  </t>
  </si>
  <si>
    <t xml:space="preserve">FITA ADESIVA ALUMINIZADA, PARA INSTALACAO DE MANTAS DE SUBCOBERTURA,  L = *5* CM                                                                                                                                                                                                                                                                                                                                                                                                                          </t>
  </si>
  <si>
    <t xml:space="preserve">FITA ISOLANTE ADESIVA ANTICHAMA, USO ATE 750 V, EM ROLO DE 19 MM X 20 M                                                                                                                                                                                                                                                                                                                                                                                                                                   </t>
  </si>
  <si>
    <t xml:space="preserve">FITA ISOLANTE ADESIVA ANTICHAMA, USO ATE 750 V, EM ROLO DE 19 MM X 5 M                                                                                                                                                                                                                                                                                                                                                                                                                                    </t>
  </si>
  <si>
    <t xml:space="preserve">FITA METALICA PERFURADA, L = *18* MM, ROLO DE 30 M, CARGA RECOMENDADA = *30* KGF                                                                                                                                                                                                                                                                                                                                                                                                                          </t>
  </si>
  <si>
    <t xml:space="preserve">FITA VEDA ROSCA EM ROLOS DE 18 MM X 10 M (L X C)                                                                                                                                                                                                                                                                                                                                                                                                                                                          </t>
  </si>
  <si>
    <t xml:space="preserve">GRANITO PARA BANCADA, POLIDO, TIPO ANDORINHA/ QUARTZ/ CASTELO/ CORUMBA OU OUTROS EQUIVALENTES DA REGIAO, E=  *2,5* CM                                                                                                                                                                                                                                                                                                                                                                                     </t>
  </si>
  <si>
    <t xml:space="preserve">JANELA DE CORRER EM ALUMINIO, 120 X 120 CM (A X L), 2 FLS, SEM BANDEIRA, ACABAMENTO ACET OU BRILHANTE,  BATENTE/REQUADRO DE 6 A 14 CM, COM VIDRO,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</si>
  <si>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</si>
  <si>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</si>
  <si>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KIT PORTA PRONTA DE MADEIRA, FOLHA LEVE (NBR 15930) DE 900 X 2100 MM, DE 35 MM A 40 MM DE ESPESSURA, COM MARCO EM ACO, NUCLEO COLMEIA, CAPA LISA EM HDF, ACABAMENTO MELAMINICO BRANCO (INCLUI MARCO, ALIZARES, DOBRADICAS E FECHADURA)                                                                                                                                                                                                                                                                    </t>
  </si>
  <si>
    <t xml:space="preserve">LAMPADA FLUORESCENTE COMPACTA 2U BRANCA 15 W, BASE E27 (127/220 V)                                                                                                                                                                                                                                                                                                                                                                                                                                        </t>
  </si>
  <si>
    <t xml:space="preserve">LIXA EM FOLHA PARA PAREDE OU MADEIRA, NUMERO 120 (COR VERMELHA)                                                                                                                                                                                                                                                                                                                                                                                                                                           </t>
  </si>
  <si>
    <t xml:space="preserve">LUMINARIA PLAFON REDONDO COM VIDRO FOSCO DIAMETRO *25* CM, PARA 1 LAMPADA, BASE E27, POTENCIA MAXIMA 40/60 W (NAO INCLUI LAMPADA)                                                                                                                                                                                                                                                                                                                                                                         </t>
  </si>
  <si>
    <t xml:space="preserve">LUVA EM PVC RIGIDO ROSCAVEL, DE 3/4", PARA ELETRODUTO                                                                                                                                                                                                                                                                                                                                                                                                                                                     </t>
  </si>
  <si>
    <t xml:space="preserve">MANGUEIRA DE INCENDIO, TIPO 1, DE 1 1/2", COMPRIMENTO = 15 M, TECIDO EM FIO DE POLIESTER E TUBO INTERNO EM BORRACHA SINTETICA, COM UNIOES ENGATE RAPIDO                                                                                                                                                                                                                                                                                                                                                   </t>
  </si>
  <si>
    <t xml:space="preserve">MASSA PLASTICA PARA MARMORE/GRANITO                                                                                                                                                                                                                                                                                                                                                                                                                                                                       </t>
  </si>
  <si>
    <t xml:space="preserve">MEIA CANALETA DE CONCRETO ESTRUTURAL 14 X 19 X 19 CM, FBK 4,5 MPA (NBR 6136)                                                                                                                                                                                                                                                                                                                                                                                                                              </t>
  </si>
  <si>
    <t xml:space="preserve">MEIO BLOCO DE CONCRETO ESTRUTURAL 14 X 19 X 19 CM, FBK 4,5 MPA (NBR 6136)                                                                                                                                                                                                                                                                                                                                                                                                                                 </t>
  </si>
  <si>
    <t xml:space="preserve">PARAFUSO DE ACO ZINCADO COM ROSCA SOBERBA, CABECA CHATA E FENDA SIMPLES, DIAMETRO 4,2 MM, COMPRIMENTO * 32 * MM                                                                                                                                                                                                                                                                                                                                                                                           </t>
  </si>
  <si>
    <t xml:space="preserve">PARAFUSO ROSCA SOBERBA ZINCADO CABECA CHATA FENDA SIMPLES 3,5 X 25 MM (1 ")                                                                                                                                                                                                                                                                                                                                                                                                                               </t>
  </si>
  <si>
    <t xml:space="preserve">PERFIL U DE ABAS IGUAIS, EM ALUMINIO, 1/2" (1,27 X 1,27 CM), PARA PORTA OU JANELA DE CORRER                                                                                                                                                                                                                                                                                                                                                                                                               </t>
  </si>
  <si>
    <t xml:space="preserve">PERFILADO PERFURADO 19 X 38 MM, CHAPA 22                                                                                                                                                                                                                                                                                                                                                                                                                                                                  </t>
  </si>
  <si>
    <t xml:space="preserve">PLACA DE OBRA (PARA CONSTRUCAO CIVIL) EM CHAPA GALVANIZADA *N. 22*, ADESIVADA, DE *2,0 X 1,125* M                                                                                                                                                                                                                                                                                                                                                                                                         </t>
  </si>
  <si>
    <t xml:space="preserve">PLACA DE SINALIZACAO DE SEGURANCA CONTRA INCENDIO, FOTOLUMINESCENTE, RETANGULAR, *13 X 26* CM, EM PVC *2* MM ANTI-CHAMAS (SIMBOLOS, CORES E PICTOGRAMAS CONFORME NBR 13434)                                                                                                                                                                                                                                                                                                                               </t>
  </si>
  <si>
    <t xml:space="preserve">PONTALETE *7,5 X 7,5* CM EM PINUS, MISTA OU EQUIVALENTE DA REGIAO - BRUTA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</si>
  <si>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</si>
  <si>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</si>
  <si>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</si>
  <si>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</si>
  <si>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MADEIRA QUADRICULADA PARA VIDRO, DE CORRER (EUCALIPTO OU EQUIVALENTE REGIONAL), E = *3,5* CM                                                                                                                                                                                                                                                                                                                                                                                                     </t>
  </si>
  <si>
    <t xml:space="preserve">PORTA DE MADEIRA, FOLHA MEDIA (NBR 15930) DE 600 X 2100 MM, DE 35 MM A 40 MM DE ESPESSURA, NUCLEO SEMI-SOLIDO (SARRAFEADO), CAPA LISA EM HDF, ACABAMENTO LAMINADO NATURAL PARA VERNIZ                                                                                                                                                                                                                                                                                                                     </t>
  </si>
  <si>
    <t xml:space="preserve">PREGO DE ACO POLIDO COM CABECA 18 X 30 (2 3/4 X 10)                                                                                                                                                                                                                                                                                                                                                                                                                                                       </t>
  </si>
  <si>
    <t xml:space="preserve">PROLONGAMENTO PVC PARA CAIXA SIFONADA  100 MM X 200 MM (NBR 5688)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</si>
  <si>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</si>
  <si>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225 A                                                                                                                                                                                                                                                                                                                                                                                  </t>
  </si>
  <si>
    <t xml:space="preserve">QUADRO DE DISTRIBUICAO, SEM BARRAMENTO, EM PVC, DE EMBUTIR, PARA 27 DISJUNTORES NEMA OU 36 DISJUNTORES DIN                                                                                                                                                                                                                                                                                                                                                                                                </t>
  </si>
  <si>
    <t xml:space="preserve">REGISTRO OU VALVULA GLOBO ANGULAR EM LATAO, PARA HIDRANTES EM INSTALACAO PREDIAL DE INCENDIO, 45 GRAUS, DIAMETRO DE 2 1/2", COM VOLANTE, CLASSE DE PRESSAO DE ATE 200 PSI                                                                                                                                                                                                                                                                                                                                 </t>
  </si>
  <si>
    <t xml:space="preserve">REJUNTE CIMENTICIO, QUALQUER COR                                                                                                                                                                                                                                                                                                                                                                                                                                                                          </t>
  </si>
  <si>
    <t xml:space="preserve">REJUNTE EPOXI, QUALQUER COR                                                                                                                                                                                                                                                                                                                                                                                                                                                                               </t>
  </si>
  <si>
    <t xml:space="preserve">ROLDANA CONCAVA DUPLA, 4 RODAS, EM ZAMAC COM CHAPA DE LATAO, ROLAMENTOS EM ACO, PARA PORTAS E JANELAS DE CORRER                                                                                                                                                                                                                                                                                                                                                                                           </t>
  </si>
  <si>
    <t xml:space="preserve">SARRAFO NAO APARELHADO *2,5 X 7* CM, EM MACARANDUBA, ANGELIM OU EQUIVALENTE DA REGIAO -  BRUTA                                                                                                                                                                                                                                                                                                                                                                                                            </t>
  </si>
  <si>
    <t xml:space="preserve">SILICONE ACETICO USO GERAL INCOLOR 280 G                                                                                                                                                                                                                                                                                                                                                                                                                                                                  </t>
  </si>
  <si>
    <t xml:space="preserve">SOLUCAO LIMPADORA PARA PVC, FRASCO COM 1000 CM3                                                                                                                                                                                                                                                                                                                                                                                                                                                           </t>
  </si>
  <si>
    <t xml:space="preserve">SUPORTE MAO-FRANCESA EM ACO, ABAS IGUAIS 40 CM, CAPACIDADE MINIMA 70 KG, BRANCO                                                                                                                                                                                                                                                                                                                                                                                                                           </t>
  </si>
  <si>
    <t xml:space="preserve">TELA DE ACO SOLDADA GALVANIZADA/ZINCADA PARA ALVENARIA, FIO  D = *1,20 A 1,70* MM, MALHA 15 X 15 MM, (C X L) *50 X 12* CM                                                                                                                                                                                                                                                                                                                                                                                 </t>
  </si>
  <si>
    <t xml:space="preserve">TERMINAL A COMPRESSAO EM COBRE ESTANHADO PARA CABO 10 MM2, 1 FURO E 1 COMPRESSAO, PARA PARAFUSO DE FIXACAO M6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</si>
  <si>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</si>
  <si>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</si>
  <si>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</si>
  <si>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</si>
  <si>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</si>
  <si>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</si>
  <si>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</si>
  <si>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</si>
  <si>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</si>
  <si>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</si>
  <si>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TRILHO PANTOGRAFICO CONCAVO, TIPO U, EM ALUMINIO, COM DIMENSOES DE APROX *35 X 35* MM, PARA ROLDANA DE PORTA DE CORRER                                                                                                                                                                                                                                                                                                                                                                                    </t>
  </si>
  <si>
    <t xml:space="preserve">VIDRO TEMPERADO INCOLOR E = 6 MM, SEM COLOCACAO                                                                                                                                                                                                                                                                                                                                                                                                                                                           </t>
  </si>
  <si>
    <t>SINAPI PB - JAN/2021</t>
  </si>
  <si>
    <t xml:space="preserve">Paredes da periferia do prédio já rebocadas </t>
  </si>
  <si>
    <t>João Pessoa - PB, 19/10/2021</t>
  </si>
  <si>
    <t xml:space="preserve">COMEL COMÉRCIO DE MATERIAIS ELÉTRICOS E HIDRÁULICOS LTDA. - 04.123.471/0001-48 </t>
  </si>
  <si>
    <t>Eletro FM - Comércio de Materiais Elétricos Ltda | CNPJ: 00.617.983/0001-00</t>
  </si>
  <si>
    <t>RH Materiais Elétricos CNPJ: 05.929.836/0001-99</t>
  </si>
  <si>
    <t>cotação</t>
  </si>
  <si>
    <t>americanas s.a. / CNPJ: 00.776.574/0006-60</t>
  </si>
  <si>
    <t xml:space="preserve"> DIMENSIONAL BRASIL SOLUÇÕES LTDA.- CNPJ: 06.913.480/0015-63</t>
  </si>
  <si>
    <t>REFORMA DE UNIDADE DE ATENÇÃO ESPECIALIZADA EM SAÚDE (LABORATÓRIO DE ANATOMIA)</t>
  </si>
  <si>
    <t>M²</t>
  </si>
  <si>
    <t>Telha Norte CNPJ: 03.840.986/0056-70</t>
  </si>
  <si>
    <t xml:space="preserve"> Carajás Distribuição Brasil CNPJ: 03.656.804/0001-31 </t>
  </si>
  <si>
    <t>104.5</t>
  </si>
  <si>
    <t xml:space="preserve">Açonox Pias e Cubas Eireli CNPJ: 28.436.870/0001-27 </t>
  </si>
  <si>
    <t>DOTEC SHOP CNPJ: 13.924.203/0001-16</t>
  </si>
  <si>
    <t>Comércio De Metais TFC Eireli – EPP - CNPJ: 26.439.834/0001-91</t>
  </si>
  <si>
    <t>MadeiraMadeira Comércio Eletrônico S/A. – CNPJ10.490.181/0001-35</t>
  </si>
  <si>
    <t>108.2</t>
  </si>
  <si>
    <t>Mês 06</t>
  </si>
  <si>
    <t>1071608-22 (SICONV 899504)</t>
  </si>
  <si>
    <t>SICA INOX -  CNPJ:24.139.904/0001-60</t>
  </si>
  <si>
    <t>P03 - (0,90 x 2,50 m)</t>
  </si>
  <si>
    <t>P06- (1,95x 2,50 m)</t>
  </si>
  <si>
    <t>P01 - (1,60 x 2,50 m)</t>
  </si>
  <si>
    <t>J8 - 2,50 X 1,30 M</t>
  </si>
  <si>
    <t>J2 - 1,5X 1,30 M</t>
  </si>
  <si>
    <t>0.0</t>
  </si>
  <si>
    <t>1.17</t>
  </si>
  <si>
    <t>1.18</t>
  </si>
  <si>
    <t>1.19</t>
  </si>
  <si>
    <t>1.20</t>
  </si>
  <si>
    <t>1.21</t>
  </si>
  <si>
    <t>1.22</t>
  </si>
  <si>
    <t>1.23</t>
  </si>
  <si>
    <t>1.24</t>
  </si>
  <si>
    <t>1.25</t>
  </si>
  <si>
    <t>1.26</t>
  </si>
  <si>
    <t>1.27</t>
  </si>
  <si>
    <t>1.28</t>
  </si>
  <si>
    <t>1.29</t>
  </si>
  <si>
    <t>1.30</t>
  </si>
  <si>
    <t>1.31</t>
  </si>
  <si>
    <t>1.32</t>
  </si>
  <si>
    <t>1.33</t>
  </si>
  <si>
    <t>1.34</t>
  </si>
  <si>
    <t>1.35</t>
  </si>
  <si>
    <t>1.36</t>
  </si>
  <si>
    <t>7.0</t>
  </si>
  <si>
    <t>8.0</t>
  </si>
  <si>
    <t>9.0</t>
  </si>
  <si>
    <t>10.0</t>
  </si>
  <si>
    <t>11.0</t>
  </si>
  <si>
    <t>12.0</t>
  </si>
  <si>
    <t>13.0</t>
  </si>
  <si>
    <t>14.0</t>
  </si>
  <si>
    <t>15.0</t>
  </si>
  <si>
    <t>OK!</t>
  </si>
  <si>
    <t>CORRIGIR</t>
  </si>
  <si>
    <t>1.1</t>
  </si>
  <si>
    <t xml:space="preserve"> PLACA DE OBRA EM CHAPA DE ACO GALVANIZADO [ADAPTADO DE SINAPI  74209/001]</t>
  </si>
  <si>
    <t>2.1</t>
  </si>
  <si>
    <t>2.2</t>
  </si>
  <si>
    <t>2.3</t>
  </si>
  <si>
    <t>2.4</t>
  </si>
  <si>
    <t>2.5</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</si>
  <si>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</si>
  <si>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</si>
  <si>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</si>
  <si>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</si>
  <si>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</si>
  <si>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</si>
  <si>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</si>
  <si>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</si>
  <si>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</si>
  <si>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</si>
  <si>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</si>
  <si>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</si>
  <si>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</si>
  <si>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</si>
  <si>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</si>
  <si>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</si>
  <si>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</si>
  <si>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</si>
  <si>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</si>
  <si>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</si>
  <si>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</si>
  <si>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</si>
  <si>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</si>
  <si>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</si>
  <si>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4.1</t>
  </si>
  <si>
    <t>4.2</t>
  </si>
  <si>
    <t>4.3</t>
  </si>
  <si>
    <t>4.7</t>
  </si>
  <si>
    <t>4.8</t>
  </si>
  <si>
    <t>4.9</t>
  </si>
  <si>
    <t>4.10</t>
  </si>
  <si>
    <t>4.11</t>
  </si>
  <si>
    <t>4.12</t>
  </si>
  <si>
    <t>4.13</t>
  </si>
  <si>
    <t>4.14</t>
  </si>
  <si>
    <t>4.15</t>
  </si>
  <si>
    <t>4.16</t>
  </si>
  <si>
    <t>4.17</t>
  </si>
  <si>
    <t>4.18</t>
  </si>
  <si>
    <t>4.19</t>
  </si>
  <si>
    <t>4.20</t>
  </si>
  <si>
    <t>4.21</t>
  </si>
  <si>
    <t>4.22</t>
  </si>
  <si>
    <t>4.23</t>
  </si>
  <si>
    <t>4.24</t>
  </si>
  <si>
    <t>SAÍDA HORIZONTAL PARA ELETRODUTO DE Ø2 COM PARAFUSO CABEÇA LENTILHA E ARRUELA DE PRESSÃO DE Ø1/4X1/2</t>
  </si>
  <si>
    <t>4.25</t>
  </si>
  <si>
    <t>SAÍDA HORIZONTAL PARA ELETRODUTO DE Ø1 1/2 COM PARAFUSO CABEÇA LENTILHA E ARRUELA DE PRESSÃO DE Ø1/4X1/2</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</si>
  <si>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</si>
  <si>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</si>
  <si>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</si>
  <si>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</si>
  <si>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</si>
  <si>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</si>
  <si>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</si>
  <si>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</si>
  <si>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</si>
  <si>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</si>
  <si>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</si>
  <si>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</si>
  <si>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</si>
  <si>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</si>
  <si>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</si>
  <si>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</si>
  <si>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</si>
  <si>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</si>
  <si>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</si>
  <si>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</si>
  <si>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</si>
  <si>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</si>
  <si>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</si>
  <si>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</si>
  <si>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</si>
  <si>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</si>
  <si>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</si>
  <si>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</si>
  <si>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</si>
  <si>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</si>
  <si>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</si>
  <si>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</si>
  <si>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</si>
  <si>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</si>
  <si>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</si>
  <si>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</si>
  <si>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</si>
  <si>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</si>
  <si>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</si>
  <si>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</si>
  <si>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</si>
  <si>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FLANGE TERMINAL PARA ELETROCALHA DE 100X100MM, REF. 139-02-100/100</t>
  </si>
  <si>
    <t>4.67</t>
  </si>
  <si>
    <t>4.68</t>
  </si>
  <si>
    <t>4.69</t>
  </si>
  <si>
    <t>ELETROCALHA U, SEM ABAS, PERFURADA, GALVANIZADA À FOGO COM DIMENSÕES DE 300X100X3000MM - (ADAPTADO DE ORSE/0764</t>
  </si>
  <si>
    <t>4.70</t>
  </si>
  <si>
    <t>4.71</t>
  </si>
  <si>
    <t>4.72</t>
  </si>
  <si>
    <t>4.73</t>
  </si>
  <si>
    <t>4.74</t>
  </si>
  <si>
    <t>4.75</t>
  </si>
  <si>
    <t>4.76</t>
  </si>
  <si>
    <t>4.77</t>
  </si>
  <si>
    <t>4.78</t>
  </si>
  <si>
    <t>4.79</t>
  </si>
  <si>
    <t>TRANSFORMADOR DE CORRENTE, RELAÇÃO DE TRANSFORMAÇÃO 200/5A, MOD. 4NC5222-2CE21, TAMANHO 2 DE Ø28,2MM - (ADAPTADO DE ORSE/11847</t>
  </si>
  <si>
    <t>4.80</t>
  </si>
  <si>
    <t>DISPOSITIVO DE PROTEÇÃO CONTRA SURTOS   TENSÃO DE OPERAÇÃO 380/220V, CLASSE I, NIVEL DE PROTEÇÃO UP (5KA), MAX. TENSÃO DE OPERAÇÃO: 275V</t>
  </si>
  <si>
    <t>4.81</t>
  </si>
  <si>
    <t>CRUZETA HORIZONTAL DE 90˚ DE CN-200X100MM</t>
  </si>
  <si>
    <t>4.82</t>
  </si>
  <si>
    <t>EMENDA INTERNA U COM BASE PERFURADA PARA ELETROCALHA DE 100X100MM</t>
  </si>
  <si>
    <t>4.83</t>
  </si>
  <si>
    <t>EMENDA INTERNA U COM BASE PERFURADA PARA ELETROCALHA DE 200X100MM</t>
  </si>
  <si>
    <t>4.84</t>
  </si>
  <si>
    <t>EMENDA INTERNA U COM BASE PERFURADA  PARA ELETROCALHA DE 300X100MM</t>
  </si>
  <si>
    <t>4.85</t>
  </si>
  <si>
    <t>REDUÇÃO CONCENTRICA U PARA ELETROCALHA DE 200X100 / 100X100 MM</t>
  </si>
  <si>
    <t>4.86</t>
  </si>
  <si>
    <t>TERMINAL DE COMPRESSÃO PARA CABO DE COBRE SEÇÃO N° 6MM2</t>
  </si>
  <si>
    <t>4.87</t>
  </si>
  <si>
    <t>PAINEL RETANGULAR DE EMBUTIR TIPO LED DE 45W-220V, TEMPERATURA DE COR 4000K, FLUXO LUMINOSO DE 3600 LM, DRIVE INCLUSO, CORPO EM ALUMÍNIO PINTURA EM EPOXI BRANCO DIFUSOR EM ACRÍLICO, DIMENSÕES DE 124,5X15,5X0,80CM, NICHO DE 122X13CM, FAB. LLUM OU SIMILAR</t>
  </si>
  <si>
    <t>4.88</t>
  </si>
  <si>
    <t>PAINEL RETANGULAR PAINEL DE EMBUTIR TIPO LED DE 30W-220V, TEMPERATURA DE COR A 4000K, FLUXO LUMINOSO DE 2400 LM ALUMÍNIO PINTURA EM EPOXI BRANCO DIFUSOR EM ACRÍLICO, DIMENSÕES DE 62X15.5X0.80CM, NICHO DE 59X13CM - (ADAPTADO DE SINAPI/97590</t>
  </si>
  <si>
    <t>4.89</t>
  </si>
  <si>
    <t>4.90</t>
  </si>
  <si>
    <t>TERMINAL DE COMPRESSÃO PARA CABO DE COBRE SEÇÃO N° 4MM2</t>
  </si>
  <si>
    <t>4.91</t>
  </si>
  <si>
    <t>TÊ HORIZONTAL RETO DE 90° GALVANIZADO À FOGO PARA ELETROCALHA DE 100X100MM, FAB. MOPA</t>
  </si>
  <si>
    <t>4.92</t>
  </si>
  <si>
    <t>TÊ HORIZONTAL RETO DE 90° GALVANIZADO À FOGO PARA ELETROCALHA DE 200X100MM, FAB. MOPA</t>
  </si>
  <si>
    <t>4.93</t>
  </si>
  <si>
    <t>4.94</t>
  </si>
  <si>
    <t>4.95</t>
  </si>
  <si>
    <t>4.96</t>
  </si>
  <si>
    <t>4.97</t>
  </si>
  <si>
    <t>5.1</t>
  </si>
  <si>
    <t>DUTO RETANGULAR PARA AR CONDICIONADO EM CHAPA GALVANIZADA BITOLA 22 INCLUSIVE MANTA ALUMINIZADA E SUPORTE DE FIXAÇÃO - FORNECIMENTO E INSTALAÇÃO (ADAPTADO DE CADERNO TÉCNICO DAS COMPOSIÇÕES - GRUPO DUTOS PARA AR CONDICIONADO - 02.INES.ARCO.021/01)(BDI diferenciado: 15,67%)</t>
  </si>
  <si>
    <t>5.2</t>
  </si>
  <si>
    <t>CAIXA DE FILTRO PARA EXAUSTOR IN LINE, REF: MULTIVAC 200 MM - FORNECIMENTO E INSTALAÇÃO [ADAPTADO SBC 070487](BDI diferenciado: 15,67%)</t>
  </si>
  <si>
    <t>5.3</t>
  </si>
  <si>
    <t>CAIXA DE FILTRO PARA EXAUSTOR IN LINE, REF: MULTIVAC 150 MM - FORNECIMENTO E INSTALAÇÃO [ADAPTADO SBC 070487](BDI diferenciado: 15,67%)</t>
  </si>
  <si>
    <t>5.4</t>
  </si>
  <si>
    <t>TUBO EM COBRE FLEXÍVEL, DN 1/4, COM ISOLAMENTO, INSTALADO EM RAMAL DE ALIMENTAÇÃO DE AR CONDICIONADO COM CONDENSADORA INDIVIDUAL   FORNECIMENTO E INSTALAÇÃO. AF_12/2015(BDI diferenciado: 15,67%)</t>
  </si>
  <si>
    <t>5.5</t>
  </si>
  <si>
    <t>TUBO EM COBRE FLEXÍVEL, DN 3/8", COM ISOLAMENTO, INSTALADO EM RAMAL DE ALIMENTAÇÃO DE AR CONDICIONADO COM CONDENSADORA INDIVIDUAL  FORNECIMENTO E INSTALAÇÃO. AF_12/2015(BDI diferenciado: 15,67%)</t>
  </si>
  <si>
    <t>5.6</t>
  </si>
  <si>
    <t>TUBO EM COBRE FLEXÍVEL, DN 1/2", COM ISOLAMENTO, INSTALADO EM RAMAL DE ALIMENTAÇÃO DE AR CONDICIONADO COM CONDENSADORA INDIVIDUAL  FORNECIMENTO E INSTALAÇÃO. AF_12/2015(BDI diferenciado: 15,67%)</t>
  </si>
  <si>
    <t>5.7</t>
  </si>
  <si>
    <t>TUBO EM COBRE FLEXÍVEL, DN 5/8", COM ISOLAMENTO, INSTALADO EM RAMAL DE ALIMENTAÇÃO DE AR CONDICIONADO COM CONDENSADORA INDIVIDUAL  FORNECIMENTO E INSTALAÇÃO. AF_12/2015(BDI diferenciado: 15,67%)</t>
  </si>
  <si>
    <t>5.8</t>
  </si>
  <si>
    <t>CABO MULTIPOLAR DE COBRE, FLEXIVEL, CLASSE 4 OU 5, ISOLACAO EM HEPR, COBERTURA EM PVC-ST2, ANTICHAMA BWF-B, 0,6/1 KV, 3 CONDUTORES DE 2,5 MM2, PARA COMANDO AR CONDICIONADO - FORNECIMENTO E INSTALAÇÃO. AF_12/2015 [ADAPTADO SINAPI 91927](BDI diferenciado: 15,67%)</t>
  </si>
  <si>
    <t>5.9</t>
  </si>
  <si>
    <t>RASGO EM ALVENARIA PARA RAMAIS/ DISTRIBUIÇÃO COM DIÂMETROS MAIORES QUE 40 MM E MENORES OU IGUAIS A 75 MM. AF_05/2015(BDI diferenciado: 15,67%)</t>
  </si>
  <si>
    <t>6.1</t>
  </si>
  <si>
    <t>6.2</t>
  </si>
  <si>
    <t>CABO DE FIBRA ÓTICA DE 6 VIAS [ADAPTADO ORSE 8690]</t>
  </si>
  <si>
    <t>6.3</t>
  </si>
  <si>
    <t>6.4</t>
  </si>
  <si>
    <t>6.5</t>
  </si>
  <si>
    <t>7.1</t>
  </si>
  <si>
    <t>7.2</t>
  </si>
  <si>
    <t>7.3</t>
  </si>
  <si>
    <t>8.1</t>
  </si>
  <si>
    <t>8.2</t>
  </si>
  <si>
    <t>8.3</t>
  </si>
  <si>
    <t>8.4</t>
  </si>
  <si>
    <t>8.5</t>
  </si>
  <si>
    <t>8.6</t>
  </si>
  <si>
    <t>8.7</t>
  </si>
  <si>
    <t xml:space="preserve"> FORNECIMENTO E INSTALAÇÃO - PLACA DE SINALIZACAO 24X12CM, FOTOLUMINESCENTE, EM PVC , COM LOGOTIPO EXTINTOR- ADAPTADO ORSE 12888 </t>
  </si>
  <si>
    <t>9.1</t>
  </si>
  <si>
    <t>10.1</t>
  </si>
  <si>
    <t>10.2</t>
  </si>
  <si>
    <t>10.3</t>
  </si>
  <si>
    <t>10.4</t>
  </si>
  <si>
    <t>10.5</t>
  </si>
  <si>
    <t>PORTA EM MADEIRA DE CORRER, LISA, SEMI-ÔCA 1,60 X2,50M, INCLUSIVE BATENTES, FECHADURA E FERRAGENS  [ADAPTADO ORSE 8204]</t>
  </si>
  <si>
    <t>10.6</t>
  </si>
  <si>
    <t>PORTA CORTA-FOGO DUAS FOLHAS  180X210X4CM - FORNECIMENTO E INSTALAÇÃO [ADAPTADO SINAPI 90838]</t>
  </si>
  <si>
    <t>10.7</t>
  </si>
  <si>
    <t>10.8</t>
  </si>
  <si>
    <t>11.1</t>
  </si>
  <si>
    <t>RODAPÉ CERÂMICO DE 7CM DE ALTURA COM PLACAS TIPO ESMALTADA EXTRA DE DIMENSÕES 30X60CM - ADAPTADO SINAPI 88648</t>
  </si>
  <si>
    <t>12.1</t>
  </si>
  <si>
    <t>12.2</t>
  </si>
  <si>
    <t>12.3</t>
  </si>
  <si>
    <t>FORNECIMENTO E INSTALAÇÃO DE REVESTIMENTO CERÂMICO TIPO PORCELANATO EM PAREDES 30X60CM - ADAPTADO SINAPI 93392</t>
  </si>
  <si>
    <t>13.1</t>
  </si>
  <si>
    <t>13.2</t>
  </si>
  <si>
    <t>13.3</t>
  </si>
  <si>
    <t>13.4</t>
  </si>
  <si>
    <t>13.5</t>
  </si>
  <si>
    <t>13.6</t>
  </si>
  <si>
    <t>14.1</t>
  </si>
  <si>
    <t>14.2</t>
  </si>
  <si>
    <t>14.3</t>
  </si>
  <si>
    <t xml:space="preserve">FORNECIMENTO E INSTALAÇÃO - TANQUE DE ENCAIXE EM AÇO INOX POLIDO </t>
  </si>
  <si>
    <t>14.4</t>
  </si>
  <si>
    <t>14.5</t>
  </si>
  <si>
    <t xml:space="preserve"> FORNECIMENTO E INSTALAÇÃO - TORNEIRA CLINICA COM ALAVANCA , DE MESA, 1/2 OU 3/4 - ADAPTADO SINAPI 86909 </t>
  </si>
  <si>
    <t>14.6</t>
  </si>
  <si>
    <t>14.7</t>
  </si>
  <si>
    <t xml:space="preserve">EXPURGO  INOX  55X60CM, INCLUSIVE SIFÃO E ACIONAMENTO  </t>
  </si>
  <si>
    <t>15.1</t>
  </si>
  <si>
    <t>1.1.1</t>
  </si>
  <si>
    <t>2.1.1</t>
  </si>
  <si>
    <t>2.1.1.1</t>
  </si>
  <si>
    <t>2.1.2</t>
  </si>
  <si>
    <t>1.2</t>
  </si>
  <si>
    <t>1.2.1</t>
  </si>
  <si>
    <t>2.1.2.1</t>
  </si>
  <si>
    <t>2.1.3</t>
  </si>
  <si>
    <t>1.3</t>
  </si>
  <si>
    <t>1.3.1</t>
  </si>
  <si>
    <t>2.1.3.1</t>
  </si>
  <si>
    <t>2.1.4</t>
  </si>
  <si>
    <t>1.4</t>
  </si>
  <si>
    <t>2.1.5</t>
  </si>
  <si>
    <t>1.5</t>
  </si>
  <si>
    <t>1.5.1</t>
  </si>
  <si>
    <t>.1.5.1</t>
  </si>
  <si>
    <t>2.1.6</t>
  </si>
  <si>
    <t>1.6</t>
  </si>
  <si>
    <t>1.6.1</t>
  </si>
  <si>
    <t>.1.6.1</t>
  </si>
  <si>
    <t>2.1.7</t>
  </si>
  <si>
    <t>1.7</t>
  </si>
  <si>
    <t>2.1.8</t>
  </si>
  <si>
    <t>1.8</t>
  </si>
  <si>
    <t>1.8.1</t>
  </si>
  <si>
    <t>.1.8.1</t>
  </si>
  <si>
    <t>2.1.9</t>
  </si>
  <si>
    <t>1.9</t>
  </si>
  <si>
    <t>2.1.10</t>
  </si>
  <si>
    <t>1.10</t>
  </si>
  <si>
    <t>2.1.11</t>
  </si>
  <si>
    <t>1.11</t>
  </si>
  <si>
    <t>2.1.12</t>
  </si>
  <si>
    <t>1.12</t>
  </si>
  <si>
    <t>2.1.13</t>
  </si>
  <si>
    <t>1.13</t>
  </si>
  <si>
    <t>1.14</t>
  </si>
  <si>
    <t>2.1.14</t>
  </si>
  <si>
    <t>1.14.1</t>
  </si>
  <si>
    <t>2.1.14.1</t>
  </si>
  <si>
    <t>2.1.15</t>
  </si>
  <si>
    <t>1.15</t>
  </si>
  <si>
    <t>1.15.1</t>
  </si>
  <si>
    <t>2.1.15.1</t>
  </si>
  <si>
    <t>2.1.16</t>
  </si>
  <si>
    <t>1.16</t>
  </si>
  <si>
    <t>2.1.1.2</t>
  </si>
  <si>
    <t>2.1.17</t>
  </si>
  <si>
    <t>2.1.18</t>
  </si>
  <si>
    <t>2.1.19</t>
  </si>
  <si>
    <t>2.1.20</t>
  </si>
  <si>
    <t>2.1.21</t>
  </si>
  <si>
    <t>2.1.22</t>
  </si>
  <si>
    <t>2.1.23</t>
  </si>
  <si>
    <t>2.1.24</t>
  </si>
  <si>
    <t>2.1.25</t>
  </si>
  <si>
    <t>2.1.26</t>
  </si>
  <si>
    <t>2.1.27</t>
  </si>
  <si>
    <t>2.1.28</t>
  </si>
  <si>
    <t>2.1.29</t>
  </si>
  <si>
    <t>2.1.30</t>
  </si>
  <si>
    <t>2.1.31</t>
  </si>
  <si>
    <t>2.1.32</t>
  </si>
  <si>
    <t>2.1.33</t>
  </si>
  <si>
    <t>2.1.34</t>
  </si>
  <si>
    <t>2.1.35</t>
  </si>
  <si>
    <t>2.1.36</t>
  </si>
  <si>
    <t>2.2.1</t>
  </si>
  <si>
    <t>2.2.2</t>
  </si>
  <si>
    <t>2.2.3</t>
  </si>
  <si>
    <t>2.2.4</t>
  </si>
  <si>
    <t>2.2.5</t>
  </si>
  <si>
    <t>2.2.6</t>
  </si>
  <si>
    <t>2.6</t>
  </si>
  <si>
    <t>2.2.7</t>
  </si>
  <si>
    <t>2.7</t>
  </si>
  <si>
    <t>2.2.8</t>
  </si>
  <si>
    <t>2.8</t>
  </si>
  <si>
    <t>2.2.9</t>
  </si>
  <si>
    <t>2.9</t>
  </si>
  <si>
    <t>2.2.10</t>
  </si>
  <si>
    <t>2.10</t>
  </si>
  <si>
    <t>2.2.11</t>
  </si>
  <si>
    <t>2.11</t>
  </si>
  <si>
    <t>2.2.12</t>
  </si>
  <si>
    <t>2.12</t>
  </si>
  <si>
    <t>2.2.13</t>
  </si>
  <si>
    <t>2.13</t>
  </si>
  <si>
    <t>2.2.14</t>
  </si>
  <si>
    <t>2.14</t>
  </si>
  <si>
    <t>2.2.15</t>
  </si>
  <si>
    <t>2.15</t>
  </si>
  <si>
    <t>2.2.16</t>
  </si>
  <si>
    <t>2.16</t>
  </si>
  <si>
    <t>2.2.17</t>
  </si>
  <si>
    <t>2.17</t>
  </si>
  <si>
    <t>2.2.18</t>
  </si>
  <si>
    <t>2.18</t>
  </si>
  <si>
    <t>2.2.19</t>
  </si>
  <si>
    <t>2.19</t>
  </si>
  <si>
    <t>2.2.20</t>
  </si>
  <si>
    <t>2.20</t>
  </si>
  <si>
    <t>2.2.21</t>
  </si>
  <si>
    <t>2.21</t>
  </si>
  <si>
    <t>2.2.22</t>
  </si>
  <si>
    <t>2.22</t>
  </si>
  <si>
    <t>2.2.23</t>
  </si>
  <si>
    <t>2.23</t>
  </si>
  <si>
    <t>2.2.24</t>
  </si>
  <si>
    <t>2.24</t>
  </si>
  <si>
    <t>2.3.1</t>
  </si>
  <si>
    <t>2.3.2</t>
  </si>
  <si>
    <t>2.3.3</t>
  </si>
  <si>
    <t>2.3.4</t>
  </si>
  <si>
    <t>2.3.5</t>
  </si>
  <si>
    <t>2.4.1</t>
  </si>
  <si>
    <t>2.4.2</t>
  </si>
  <si>
    <t>2.4.3</t>
  </si>
  <si>
    <t>2.4.4</t>
  </si>
  <si>
    <t>2.4.5</t>
  </si>
  <si>
    <t>2.5.1</t>
  </si>
  <si>
    <t>2.5.2</t>
  </si>
  <si>
    <t>2.5.3</t>
  </si>
  <si>
    <t>2.5.4</t>
  </si>
  <si>
    <t>2.5.5</t>
  </si>
  <si>
    <t>3.1.1</t>
  </si>
  <si>
    <t>3.2.1</t>
  </si>
  <si>
    <t>3.3.1</t>
  </si>
  <si>
    <t>3.4.1</t>
  </si>
  <si>
    <t>3.5.1</t>
  </si>
  <si>
    <t>3.6.1</t>
  </si>
  <si>
    <t>3.7.1</t>
  </si>
  <si>
    <t>3.8.1</t>
  </si>
  <si>
    <t>3.9.1</t>
  </si>
  <si>
    <t>3.10.1</t>
  </si>
  <si>
    <t>3.11.1</t>
  </si>
  <si>
    <t>3.12.1</t>
  </si>
  <si>
    <t>3.13.1</t>
  </si>
  <si>
    <t>3.14.1</t>
  </si>
  <si>
    <t>3.15.1</t>
  </si>
  <si>
    <t>3.16.1</t>
  </si>
  <si>
    <t>16.1</t>
  </si>
  <si>
    <t>3.17.1</t>
  </si>
  <si>
    <t>17.1</t>
  </si>
  <si>
    <t>3.18.1</t>
  </si>
  <si>
    <t>18.1</t>
  </si>
  <si>
    <t>3.19.1</t>
  </si>
  <si>
    <t>19.1</t>
  </si>
  <si>
    <t>3.20.1</t>
  </si>
  <si>
    <t>20.1</t>
  </si>
  <si>
    <t>3.21.1</t>
  </si>
  <si>
    <t>21.1</t>
  </si>
  <si>
    <t>3.22.1</t>
  </si>
  <si>
    <t>22.1</t>
  </si>
  <si>
    <t>3.23.1</t>
  </si>
  <si>
    <t>23.1</t>
  </si>
  <si>
    <t>3.24.1</t>
  </si>
  <si>
    <t>24.1</t>
  </si>
  <si>
    <t>4.1.1</t>
  </si>
  <si>
    <t>4.2.1</t>
  </si>
  <si>
    <t>4.3.1</t>
  </si>
  <si>
    <t>4.4.1</t>
  </si>
  <si>
    <t>4.5.1</t>
  </si>
  <si>
    <t>4.6.1</t>
  </si>
  <si>
    <t>4.7.1</t>
  </si>
  <si>
    <t>4.8.1</t>
  </si>
  <si>
    <t>4.9.1</t>
  </si>
  <si>
    <t>4.10.1</t>
  </si>
  <si>
    <t>4.11.1</t>
  </si>
  <si>
    <t>4.12.1</t>
  </si>
  <si>
    <t>4.13.1</t>
  </si>
  <si>
    <t>4.14.1</t>
  </si>
  <si>
    <t>4.15.1</t>
  </si>
  <si>
    <t>4.16.1</t>
  </si>
  <si>
    <t>4.17.1</t>
  </si>
  <si>
    <t>4.18.1</t>
  </si>
  <si>
    <t>4.19.1</t>
  </si>
  <si>
    <t>4.20.1</t>
  </si>
  <si>
    <t>4.21.1</t>
  </si>
  <si>
    <t>4.21.2</t>
  </si>
  <si>
    <t>21.2</t>
  </si>
  <si>
    <t>4.21.3</t>
  </si>
  <si>
    <t>21.3</t>
  </si>
  <si>
    <t>4.21.4</t>
  </si>
  <si>
    <t>21.4</t>
  </si>
  <si>
    <t>4.21.5</t>
  </si>
  <si>
    <t>21.5</t>
  </si>
  <si>
    <t>4.21.6</t>
  </si>
  <si>
    <t>21.6</t>
  </si>
  <si>
    <t>4.22.1</t>
  </si>
  <si>
    <t>4.23.1</t>
  </si>
  <si>
    <t>4.24.1</t>
  </si>
  <si>
    <t>4.25.1</t>
  </si>
  <si>
    <t>25.1</t>
  </si>
  <si>
    <t>4.26.1</t>
  </si>
  <si>
    <t>26.1</t>
  </si>
  <si>
    <t>4.27.1</t>
  </si>
  <si>
    <t>27.1</t>
  </si>
  <si>
    <t>4.28.1</t>
  </si>
  <si>
    <t>28.1</t>
  </si>
  <si>
    <t>4.29.1</t>
  </si>
  <si>
    <t>29.1</t>
  </si>
  <si>
    <t>4.30.1</t>
  </si>
  <si>
    <t>30.1</t>
  </si>
  <si>
    <t>4.31.1</t>
  </si>
  <si>
    <t>31.1</t>
  </si>
  <si>
    <t>4.32.1</t>
  </si>
  <si>
    <t>32.1</t>
  </si>
  <si>
    <t>4.33.1</t>
  </si>
  <si>
    <t>33.1</t>
  </si>
  <si>
    <t>4.34.1</t>
  </si>
  <si>
    <t>34.1</t>
  </si>
  <si>
    <t>4.34.2</t>
  </si>
  <si>
    <t>34.2</t>
  </si>
  <si>
    <t>4.34.3</t>
  </si>
  <si>
    <t>34.3</t>
  </si>
  <si>
    <t>4.34.4</t>
  </si>
  <si>
    <t>34.4</t>
  </si>
  <si>
    <t>4.35.1</t>
  </si>
  <si>
    <t>35.1</t>
  </si>
  <si>
    <t>4.36.1</t>
  </si>
  <si>
    <t>36.1</t>
  </si>
  <si>
    <t>4.37.1</t>
  </si>
  <si>
    <t>37.1</t>
  </si>
  <si>
    <t>4.38.1</t>
  </si>
  <si>
    <t>38.1</t>
  </si>
  <si>
    <t>4.39.1</t>
  </si>
  <si>
    <t>39.1</t>
  </si>
  <si>
    <t>4.40.1</t>
  </si>
  <si>
    <t>40.1</t>
  </si>
  <si>
    <t>4.40.2</t>
  </si>
  <si>
    <t>40.2</t>
  </si>
  <si>
    <t>4.40.3</t>
  </si>
  <si>
    <t>40.3</t>
  </si>
  <si>
    <t>4.41.1</t>
  </si>
  <si>
    <t>41.1</t>
  </si>
  <si>
    <t>4.41.2</t>
  </si>
  <si>
    <t>41.2</t>
  </si>
  <si>
    <t>4.41.3</t>
  </si>
  <si>
    <t>41.3</t>
  </si>
  <si>
    <t>4.41.4</t>
  </si>
  <si>
    <t>41.4</t>
  </si>
  <si>
    <t>4.42.1</t>
  </si>
  <si>
    <t>42.1</t>
  </si>
  <si>
    <t>4.42.2</t>
  </si>
  <si>
    <t>42.2</t>
  </si>
  <si>
    <t>4.42.3</t>
  </si>
  <si>
    <t>42.3</t>
  </si>
  <si>
    <t>4.43.3</t>
  </si>
  <si>
    <t>43.3</t>
  </si>
  <si>
    <t>4.44.1</t>
  </si>
  <si>
    <t>44.1</t>
  </si>
  <si>
    <t>4.44.2</t>
  </si>
  <si>
    <t>44.2</t>
  </si>
  <si>
    <t>4.45.1</t>
  </si>
  <si>
    <t>45.1</t>
  </si>
  <si>
    <t>4.46.1</t>
  </si>
  <si>
    <t>46.1</t>
  </si>
  <si>
    <t>4.46.2</t>
  </si>
  <si>
    <t>46.2</t>
  </si>
  <si>
    <t>4.47.1</t>
  </si>
  <si>
    <t>47.1</t>
  </si>
  <si>
    <t>4.47.2</t>
  </si>
  <si>
    <t>47.2</t>
  </si>
  <si>
    <t>4.47.3</t>
  </si>
  <si>
    <t>47.3</t>
  </si>
  <si>
    <t>4.48.1</t>
  </si>
  <si>
    <t>48.1</t>
  </si>
  <si>
    <t>4.48.2</t>
  </si>
  <si>
    <t>48.2</t>
  </si>
  <si>
    <t>4.48.3</t>
  </si>
  <si>
    <t>48.3</t>
  </si>
  <si>
    <t>4.49.1</t>
  </si>
  <si>
    <t>49.1</t>
  </si>
  <si>
    <t>4.49.2</t>
  </si>
  <si>
    <t>49.2</t>
  </si>
  <si>
    <t>4.50.1</t>
  </si>
  <si>
    <t>50.1</t>
  </si>
  <si>
    <t>4.50.2</t>
  </si>
  <si>
    <t>50.2</t>
  </si>
  <si>
    <t>4.51.1</t>
  </si>
  <si>
    <t>51.1</t>
  </si>
  <si>
    <t>4.52.1</t>
  </si>
  <si>
    <t>52.1</t>
  </si>
  <si>
    <t>4.53.1</t>
  </si>
  <si>
    <t>53.1</t>
  </si>
  <si>
    <t>4.54.1</t>
  </si>
  <si>
    <t>54.1</t>
  </si>
  <si>
    <t>4.55.1</t>
  </si>
  <si>
    <t>55.1</t>
  </si>
  <si>
    <t>4.56.1</t>
  </si>
  <si>
    <t>56.1</t>
  </si>
  <si>
    <t>4.57.1</t>
  </si>
  <si>
    <t>57.1</t>
  </si>
  <si>
    <t>4.58.1</t>
  </si>
  <si>
    <t>58.1</t>
  </si>
  <si>
    <t>4.59.1</t>
  </si>
  <si>
    <t>59.1</t>
  </si>
  <si>
    <t>4.60.1</t>
  </si>
  <si>
    <t>60.1</t>
  </si>
  <si>
    <t>4.61.1</t>
  </si>
  <si>
    <t>61.1</t>
  </si>
  <si>
    <t>4.62.1</t>
  </si>
  <si>
    <t>62.1</t>
  </si>
  <si>
    <t>4.63.1</t>
  </si>
  <si>
    <t>63.1</t>
  </si>
  <si>
    <t>4.64.1</t>
  </si>
  <si>
    <t>64.1</t>
  </si>
  <si>
    <t>4.65.1</t>
  </si>
  <si>
    <t>65.1</t>
  </si>
  <si>
    <t>4.66.1</t>
  </si>
  <si>
    <t>66.1</t>
  </si>
  <si>
    <t>4.67.1</t>
  </si>
  <si>
    <t>67.1</t>
  </si>
  <si>
    <t>4.68.1</t>
  </si>
  <si>
    <t>4.69.1</t>
  </si>
  <si>
    <t>4.70.1</t>
  </si>
  <si>
    <t>4.70.2</t>
  </si>
  <si>
    <t>70.2</t>
  </si>
  <si>
    <t>4.70.3</t>
  </si>
  <si>
    <t>4.71.1</t>
  </si>
  <si>
    <t>71.1</t>
  </si>
  <si>
    <t>4.72.1</t>
  </si>
  <si>
    <t>72.1</t>
  </si>
  <si>
    <t>4.73.1</t>
  </si>
  <si>
    <t>73.1</t>
  </si>
  <si>
    <t>4.74.1</t>
  </si>
  <si>
    <t>74.1</t>
  </si>
  <si>
    <t>4.75.1</t>
  </si>
  <si>
    <t>4.76.1</t>
  </si>
  <si>
    <t>76.1</t>
  </si>
  <si>
    <t>4.77.1</t>
  </si>
  <si>
    <t>77.1</t>
  </si>
  <si>
    <t>4.78.1</t>
  </si>
  <si>
    <t>78.1</t>
  </si>
  <si>
    <t>79.1</t>
  </si>
  <si>
    <t>4.79.1</t>
  </si>
  <si>
    <t>80.1</t>
  </si>
  <si>
    <t>4.80.1</t>
  </si>
  <si>
    <t>81.1</t>
  </si>
  <si>
    <t>4.81.1</t>
  </si>
  <si>
    <t>82.1</t>
  </si>
  <si>
    <t>4.82.1</t>
  </si>
  <si>
    <t>83.1</t>
  </si>
  <si>
    <t>4.83.1</t>
  </si>
  <si>
    <t>84.1</t>
  </si>
  <si>
    <t>4.84.1</t>
  </si>
  <si>
    <t>85.1</t>
  </si>
  <si>
    <t>4.85.1</t>
  </si>
  <si>
    <t>86.1</t>
  </si>
  <si>
    <t>4.86.1</t>
  </si>
  <si>
    <t>86.2</t>
  </si>
  <si>
    <t>4.86.2</t>
  </si>
  <si>
    <t>86.3</t>
  </si>
  <si>
    <t>4.86.3</t>
  </si>
  <si>
    <t>87.1</t>
  </si>
  <si>
    <t>4.87.1</t>
  </si>
  <si>
    <t>88.1</t>
  </si>
  <si>
    <t>4.88.1</t>
  </si>
  <si>
    <t>89.1</t>
  </si>
  <si>
    <t>4.89.1</t>
  </si>
  <si>
    <t>90.1</t>
  </si>
  <si>
    <t>4.90.1</t>
  </si>
  <si>
    <t>90.2</t>
  </si>
  <si>
    <t>4.90.2</t>
  </si>
  <si>
    <t>91.1</t>
  </si>
  <si>
    <t>4.91.1</t>
  </si>
  <si>
    <t>92.1</t>
  </si>
  <si>
    <t>4.92.1</t>
  </si>
  <si>
    <t>93.1</t>
  </si>
  <si>
    <t>4.93.1</t>
  </si>
  <si>
    <t>94.1</t>
  </si>
  <si>
    <t>4.94.1</t>
  </si>
  <si>
    <t>95.1</t>
  </si>
  <si>
    <t>4.95.1</t>
  </si>
  <si>
    <t>96.1</t>
  </si>
  <si>
    <t>4.96.1</t>
  </si>
  <si>
    <t>97.1</t>
  </si>
  <si>
    <t>4.97.1</t>
  </si>
  <si>
    <t>5.1.1</t>
  </si>
  <si>
    <t>CAIXA DE FILTRO PARA EXAUSTOR IN LINE, REF: MULTIVAC 200 MM - FORNECIMENTO E INSTALAÇÃO [ADAPTADO SBC 070487]</t>
  </si>
  <si>
    <t>5.2.1</t>
  </si>
  <si>
    <t>CAIXA DE FILTRO PARA EXAUSTOR IN LINE, REF: MULTIVAC 150 MM - FORNECIMENTO E INSTALAÇÃO [ADAPTADO SBC 070487]</t>
  </si>
  <si>
    <t>5.3.1</t>
  </si>
  <si>
    <t>5.4.1</t>
  </si>
  <si>
    <t>5.5.1</t>
  </si>
  <si>
    <t>5.6.1</t>
  </si>
  <si>
    <t>5.7.1</t>
  </si>
  <si>
    <t>5.8.1</t>
  </si>
  <si>
    <t>5.9.1</t>
  </si>
  <si>
    <t>6.1.1</t>
  </si>
  <si>
    <t>6.2.1</t>
  </si>
  <si>
    <t>6.3.1</t>
  </si>
  <si>
    <t>6.4.1</t>
  </si>
  <si>
    <t>6.5.1</t>
  </si>
  <si>
    <t>7.1.1</t>
  </si>
  <si>
    <t>7.2.1</t>
  </si>
  <si>
    <t>7.3.1</t>
  </si>
  <si>
    <t>8.1.1</t>
  </si>
  <si>
    <t>8.2.1</t>
  </si>
  <si>
    <t>8.3.1</t>
  </si>
  <si>
    <t>8.4.1</t>
  </si>
  <si>
    <t>8.5.1</t>
  </si>
  <si>
    <t>8.6.1</t>
  </si>
  <si>
    <t>8.7.1</t>
  </si>
  <si>
    <t>9.1.1</t>
  </si>
  <si>
    <t>9.1.2</t>
  </si>
  <si>
    <t>9.1.3</t>
  </si>
  <si>
    <t>9.1.4</t>
  </si>
  <si>
    <t>9.1.5</t>
  </si>
  <si>
    <t>9.1.6</t>
  </si>
  <si>
    <t>9.1.7</t>
  </si>
  <si>
    <t>9.1.8</t>
  </si>
  <si>
    <t>9.1.9</t>
  </si>
  <si>
    <t>9.1.10</t>
  </si>
  <si>
    <t>9.1.11</t>
  </si>
  <si>
    <t>9.1.12</t>
  </si>
  <si>
    <t>9.1.13</t>
  </si>
  <si>
    <t>9.1.14</t>
  </si>
  <si>
    <t>9.1.15</t>
  </si>
  <si>
    <t>9.1.16</t>
  </si>
  <si>
    <t>9.1.17</t>
  </si>
  <si>
    <t>9.1.18</t>
  </si>
  <si>
    <t>9.1.20</t>
  </si>
  <si>
    <t>9.1.21</t>
  </si>
  <si>
    <t>9.1.22</t>
  </si>
  <si>
    <t>9.1.23</t>
  </si>
  <si>
    <t>9.1.24</t>
  </si>
  <si>
    <t>10.1.1</t>
  </si>
  <si>
    <t>10.2.1</t>
  </si>
  <si>
    <t>10.3.1</t>
  </si>
  <si>
    <t>10.4.1</t>
  </si>
  <si>
    <t>10.5.1</t>
  </si>
  <si>
    <t>10.6.1</t>
  </si>
  <si>
    <t>10.7.1</t>
  </si>
  <si>
    <t>10.8.1</t>
  </si>
  <si>
    <t>10.8.2</t>
  </si>
  <si>
    <t>10.8.3</t>
  </si>
  <si>
    <t>10.8.4</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</si>
  <si>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</si>
  <si>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</si>
  <si>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</si>
  <si>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</si>
  <si>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</si>
  <si>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</si>
  <si>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</si>
  <si>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</si>
  <si>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</si>
  <si>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</si>
  <si>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</si>
  <si>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</si>
  <si>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</si>
  <si>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</si>
  <si>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</si>
  <si>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</si>
  <si>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</si>
  <si>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</si>
  <si>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</si>
  <si>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</si>
  <si>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</si>
  <si>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12.1.1</t>
  </si>
  <si>
    <t>12.1.2</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</si>
  <si>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</si>
  <si>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</si>
  <si>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</si>
  <si>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</si>
  <si>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</si>
  <si>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</si>
  <si>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</si>
  <si>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</si>
  <si>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</si>
  <si>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</si>
  <si>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</si>
  <si>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</si>
  <si>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</si>
  <si>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</si>
  <si>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</si>
  <si>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</si>
  <si>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</si>
  <si>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</si>
  <si>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</si>
  <si>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</si>
  <si>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</si>
  <si>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</si>
  <si>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</si>
  <si>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</si>
  <si>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</si>
  <si>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</si>
  <si>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</si>
  <si>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</si>
  <si>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</si>
  <si>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</si>
  <si>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</si>
  <si>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</si>
  <si>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</si>
  <si>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</si>
  <si>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12.2.1</t>
  </si>
  <si>
    <t>12.2.2</t>
  </si>
  <si>
    <t>12.2.3</t>
  </si>
  <si>
    <t>12.2.4</t>
  </si>
  <si>
    <t>12.2.5</t>
  </si>
  <si>
    <t>12.2.6</t>
  </si>
  <si>
    <t>12.2.7</t>
  </si>
  <si>
    <t>12.2.8</t>
  </si>
  <si>
    <t>12.2.9</t>
  </si>
  <si>
    <t>12.2.10</t>
  </si>
  <si>
    <t>12.2.11</t>
  </si>
  <si>
    <t>12.2.12</t>
  </si>
  <si>
    <t>12.2.13</t>
  </si>
  <si>
    <t>12.2.14</t>
  </si>
  <si>
    <t>12.2.15</t>
  </si>
  <si>
    <t>12.2.16</t>
  </si>
  <si>
    <t>12.2.17</t>
  </si>
  <si>
    <t>12.2.18</t>
  </si>
  <si>
    <t>12.2.19</t>
  </si>
  <si>
    <t>12.2.20</t>
  </si>
  <si>
    <t>12.2.21</t>
  </si>
  <si>
    <t>12.2.22</t>
  </si>
  <si>
    <t>12.2.23</t>
  </si>
  <si>
    <t>12.2.24</t>
  </si>
  <si>
    <t>12.2.25</t>
  </si>
  <si>
    <t>2.25</t>
  </si>
  <si>
    <t>12.2.26</t>
  </si>
  <si>
    <t>2.26</t>
  </si>
  <si>
    <t>12.2.27</t>
  </si>
  <si>
    <t>2.27</t>
  </si>
  <si>
    <t>12.2.28</t>
  </si>
  <si>
    <t>2.28</t>
  </si>
  <si>
    <t>12.2.29</t>
  </si>
  <si>
    <t>2.29</t>
  </si>
  <si>
    <t>12.2.30</t>
  </si>
  <si>
    <t>2.30</t>
  </si>
  <si>
    <t>12.2.31</t>
  </si>
  <si>
    <t>2.31</t>
  </si>
  <si>
    <t>12.2.32</t>
  </si>
  <si>
    <t>2.32</t>
  </si>
  <si>
    <t>12.2.33</t>
  </si>
  <si>
    <t>2.33</t>
  </si>
  <si>
    <t>12.2.34</t>
  </si>
  <si>
    <t>2.34</t>
  </si>
  <si>
    <t>12.2.35</t>
  </si>
  <si>
    <t>2.35</t>
  </si>
  <si>
    <t>12.3.1</t>
  </si>
  <si>
    <t>12.3.2</t>
  </si>
  <si>
    <t>12.3.3</t>
  </si>
  <si>
    <t>12.3.4</t>
  </si>
  <si>
    <t>12.3.5</t>
  </si>
  <si>
    <t>12.3.6</t>
  </si>
  <si>
    <t>12.3.8</t>
  </si>
  <si>
    <t>12.3.10</t>
  </si>
  <si>
    <t>12.3.11</t>
  </si>
  <si>
    <t>12.3.13</t>
  </si>
  <si>
    <t>12.3.14</t>
  </si>
  <si>
    <t>12.3.15</t>
  </si>
  <si>
    <t>12.3.16</t>
  </si>
  <si>
    <t>12.3.17</t>
  </si>
  <si>
    <t>12.3.18</t>
  </si>
  <si>
    <t>12.3.21</t>
  </si>
  <si>
    <t>12.3.22</t>
  </si>
  <si>
    <t>12.3.23</t>
  </si>
  <si>
    <t>12.3.24</t>
  </si>
  <si>
    <t>12.3.25</t>
  </si>
  <si>
    <t>3.25</t>
  </si>
  <si>
    <t>12.3.26</t>
  </si>
  <si>
    <t>3.26</t>
  </si>
  <si>
    <t>12.3.27</t>
  </si>
  <si>
    <t>3.27</t>
  </si>
  <si>
    <t>12.3.28</t>
  </si>
  <si>
    <t>3.28</t>
  </si>
  <si>
    <t>12.3.29</t>
  </si>
  <si>
    <t>3.29</t>
  </si>
  <si>
    <t>12.3.30</t>
  </si>
  <si>
    <t>3.30</t>
  </si>
  <si>
    <t>12.3.31</t>
  </si>
  <si>
    <t>3.31</t>
  </si>
  <si>
    <t>12.3.32</t>
  </si>
  <si>
    <t>3.32</t>
  </si>
  <si>
    <t>12.3.33</t>
  </si>
  <si>
    <t>3.33</t>
  </si>
  <si>
    <t>13.1.1</t>
  </si>
  <si>
    <t>13.1.2</t>
  </si>
  <si>
    <t>13.1.3</t>
  </si>
  <si>
    <t>13.1.4</t>
  </si>
  <si>
    <t>13.1.5</t>
  </si>
  <si>
    <t>13.1.6</t>
  </si>
  <si>
    <t>13.1.7</t>
  </si>
  <si>
    <t>13.1.8</t>
  </si>
  <si>
    <t>13.1.9</t>
  </si>
  <si>
    <t>13.1.10</t>
  </si>
  <si>
    <t>13.1.11</t>
  </si>
  <si>
    <t>13.1.12</t>
  </si>
  <si>
    <t>13.1.13</t>
  </si>
  <si>
    <t>13.1.14</t>
  </si>
  <si>
    <t>13.1.15</t>
  </si>
  <si>
    <t>13.1.16</t>
  </si>
  <si>
    <t>13.1.17</t>
  </si>
  <si>
    <t>13.1.18</t>
  </si>
  <si>
    <t>13.1.19</t>
  </si>
  <si>
    <t>13.1.20</t>
  </si>
  <si>
    <t>13.1.21</t>
  </si>
  <si>
    <t>13.1.22</t>
  </si>
  <si>
    <t>13.1.23</t>
  </si>
  <si>
    <t>13.2.1</t>
  </si>
  <si>
    <t>13.3.1</t>
  </si>
  <si>
    <t>13.4.1</t>
  </si>
  <si>
    <t>13.5.1</t>
  </si>
  <si>
    <t>13.6.1</t>
  </si>
  <si>
    <t>14.1.1</t>
  </si>
  <si>
    <t>14.1.2</t>
  </si>
  <si>
    <t>14.1.3</t>
  </si>
  <si>
    <t>14.1.4</t>
  </si>
  <si>
    <t>14.1.5</t>
  </si>
  <si>
    <t>14.1.6</t>
  </si>
  <si>
    <t>14.1.7</t>
  </si>
  <si>
    <t>14.1.8</t>
  </si>
  <si>
    <t>14.1.9</t>
  </si>
  <si>
    <t>14.1.10</t>
  </si>
  <si>
    <t>14.1.11</t>
  </si>
  <si>
    <t>14.2.1</t>
  </si>
  <si>
    <t>14.2.2</t>
  </si>
  <si>
    <t>14.2.3</t>
  </si>
  <si>
    <t>14.2.4</t>
  </si>
  <si>
    <t>14.2.5</t>
  </si>
  <si>
    <t>14.2.6</t>
  </si>
  <si>
    <t>14.2.7</t>
  </si>
  <si>
    <t>14.2.8</t>
  </si>
  <si>
    <t>14.2.10</t>
  </si>
  <si>
    <t>14.2.11</t>
  </si>
  <si>
    <t>14.3.1</t>
  </si>
  <si>
    <t>14.4.1</t>
  </si>
  <si>
    <t>14.4.2</t>
  </si>
  <si>
    <t>14.4.3</t>
  </si>
  <si>
    <t>14.4.4</t>
  </si>
  <si>
    <t>14.5.1</t>
  </si>
  <si>
    <t>14.5.2</t>
  </si>
  <si>
    <t>14.5.3</t>
  </si>
  <si>
    <t>14.5.4</t>
  </si>
  <si>
    <t>14.5.5</t>
  </si>
  <si>
    <t>14.5.6</t>
  </si>
  <si>
    <t>14.5.7</t>
  </si>
  <si>
    <t>14.5.8</t>
  </si>
  <si>
    <t>14.6.1</t>
  </si>
  <si>
    <t>14.6.2</t>
  </si>
  <si>
    <t>14.6.3</t>
  </si>
  <si>
    <t>14.6.4</t>
  </si>
  <si>
    <t>14.7.1</t>
  </si>
  <si>
    <t>15.1.1</t>
  </si>
  <si>
    <t>6.1.3</t>
  </si>
  <si>
    <t>7.4</t>
  </si>
  <si>
    <t>7.5</t>
  </si>
  <si>
    <t>7.6</t>
  </si>
  <si>
    <t>9.2</t>
  </si>
  <si>
    <t>9.3</t>
  </si>
  <si>
    <t>9.4</t>
  </si>
  <si>
    <t>9.5</t>
  </si>
  <si>
    <t>9.6</t>
  </si>
  <si>
    <t>11.2</t>
  </si>
  <si>
    <t>11.3</t>
  </si>
  <si>
    <t>11.4</t>
  </si>
  <si>
    <t>11.5</t>
  </si>
  <si>
    <t>11.6</t>
  </si>
  <si>
    <t>11.7</t>
  </si>
  <si>
    <t>11.8</t>
  </si>
  <si>
    <t>11.9</t>
  </si>
  <si>
    <t>BATE-MACA OU PROTETOR DE PAREDE CURVO EM PVC, COM AMORTECIMENTO À IMPACTO, ALTURA DE 200 MM [ADAPTADO CPOS 27.04.060]</t>
  </si>
  <si>
    <t>15.2</t>
  </si>
  <si>
    <t>15.3</t>
  </si>
  <si>
    <t>15.4</t>
  </si>
  <si>
    <t>15.5</t>
  </si>
  <si>
    <t>15.6</t>
  </si>
  <si>
    <t>15.7</t>
  </si>
  <si>
    <t>15.8</t>
  </si>
  <si>
    <t>16.2</t>
  </si>
  <si>
    <t>16.3</t>
  </si>
  <si>
    <t>16.4</t>
  </si>
  <si>
    <t>17.2</t>
  </si>
  <si>
    <t>17.3</t>
  </si>
  <si>
    <t>18.2</t>
  </si>
  <si>
    <t>18.3</t>
  </si>
  <si>
    <t>19.2</t>
  </si>
  <si>
    <t>19.3</t>
  </si>
  <si>
    <t>20.2</t>
  </si>
  <si>
    <t>20.3</t>
  </si>
  <si>
    <t>22.2</t>
  </si>
  <si>
    <t>22.3</t>
  </si>
  <si>
    <t>22.4</t>
  </si>
  <si>
    <t>22.5</t>
  </si>
  <si>
    <t>22.6</t>
  </si>
  <si>
    <t>23.2</t>
  </si>
  <si>
    <t>23.3</t>
  </si>
  <si>
    <t>23.4</t>
  </si>
  <si>
    <t>23.5</t>
  </si>
  <si>
    <t>23.6</t>
  </si>
  <si>
    <t>24.2</t>
  </si>
  <si>
    <t>24.3</t>
  </si>
  <si>
    <t>24.4</t>
  </si>
  <si>
    <t>24.5</t>
  </si>
  <si>
    <t>25.2</t>
  </si>
  <si>
    <t>25.3</t>
  </si>
  <si>
    <t>25.4</t>
  </si>
  <si>
    <t>25.5</t>
  </si>
  <si>
    <t>25.6</t>
  </si>
  <si>
    <t>25.7</t>
  </si>
  <si>
    <t>25.8</t>
  </si>
  <si>
    <t>25.9</t>
  </si>
  <si>
    <t>26.2</t>
  </si>
  <si>
    <t>26.3</t>
  </si>
  <si>
    <t>26.4</t>
  </si>
  <si>
    <t>26.5</t>
  </si>
  <si>
    <t>27.2</t>
  </si>
  <si>
    <t>27.3</t>
  </si>
  <si>
    <t>27.4</t>
  </si>
  <si>
    <t>28.2</t>
  </si>
  <si>
    <t>28.3</t>
  </si>
  <si>
    <t>28.4</t>
  </si>
  <si>
    <t>28.5</t>
  </si>
  <si>
    <t>29.2</t>
  </si>
  <si>
    <t>29.3</t>
  </si>
  <si>
    <t>29.4</t>
  </si>
  <si>
    <t>29.5</t>
  </si>
  <si>
    <t>30.2</t>
  </si>
  <si>
    <t>30.3</t>
  </si>
  <si>
    <t>31.2</t>
  </si>
  <si>
    <t>31.3</t>
  </si>
  <si>
    <t>32.2</t>
  </si>
  <si>
    <t>32.3</t>
  </si>
  <si>
    <t>32.4</t>
  </si>
  <si>
    <t>32.5</t>
  </si>
  <si>
    <t>33.2</t>
  </si>
  <si>
    <t>33.3</t>
  </si>
  <si>
    <t>33.4</t>
  </si>
  <si>
    <t>33.5</t>
  </si>
  <si>
    <t>34.5</t>
  </si>
  <si>
    <t>34.6</t>
  </si>
  <si>
    <t>34.7</t>
  </si>
  <si>
    <t>34.8</t>
  </si>
  <si>
    <t>34.9</t>
  </si>
  <si>
    <t>34.10</t>
  </si>
  <si>
    <t>35.2</t>
  </si>
  <si>
    <t>35.3</t>
  </si>
  <si>
    <t>35.4</t>
  </si>
  <si>
    <t>35.5</t>
  </si>
  <si>
    <t>35.6</t>
  </si>
  <si>
    <t>35.7</t>
  </si>
  <si>
    <t>35.8</t>
  </si>
  <si>
    <t>35.9</t>
  </si>
  <si>
    <t>35.10</t>
  </si>
  <si>
    <t>36.2</t>
  </si>
  <si>
    <t>36.3</t>
  </si>
  <si>
    <t>36.4</t>
  </si>
  <si>
    <t>AR CONDICIONADO SPLIT INVERTER, PISO TETO, 36000 BTU/H, CICLO FRIO, 60HZ, CLASSIFICACAO ENERGETICA A OU B (SELO PROCEL), GAS HFC, CONTROLE S/FIO                                                                                                                                                                                                                                                                                                                                                          - FORNECIMENTO E INSTALAÇÃO [ADAPTADO SBC 070506]</t>
  </si>
  <si>
    <t>37.2</t>
  </si>
  <si>
    <t>37.3</t>
  </si>
  <si>
    <t>AR CONDICIONADO SPLIT INVERTER, HI-WALL (PAREDE), 24000 BTU/H, CICLO FRIO, 60HZ, CLASSIFICACAO A - SELO PROCEL, GAS HFC, CONTROLE S/FIO                                                                                                                                                                                                                                                                                                                                                                   - FORNECIMENTO E INSTALAÇÃO [ADAPTADO SBC 070504]</t>
  </si>
  <si>
    <t>38.2</t>
  </si>
  <si>
    <t>38.3</t>
  </si>
  <si>
    <t>AR CONDICIONADO SPLIT INVERTER, HI-WALL (PAREDE), 18000 BTU/H, CICLO FRIO, 60HZ, CLASSIFICACAO A (SELO PROCEL), GAS HFC, CONTROLE S/FIO                                                                                                                                                                                                                                                                                                                                                                   - FORNECIMENTO E INSTALAÇÃO [ADAPTADO SBC 070556]</t>
  </si>
  <si>
    <t>39.2</t>
  </si>
  <si>
    <t>39.3</t>
  </si>
  <si>
    <t>AR CONDICIONADO SPLIT INVERTER, HI-WALL (PAREDE), 9000 BTU/H, CICLO FRIO, 60HZ, CLASSIFICACAO A (SELO PROCEL), GAS HFC, CONTROLE S/FIO                                                                                                                                                                                                                                                                                                                                                                    - FORNECIMENTO E INSTALAÇÃO [ADAPTADO SBC 070444]</t>
  </si>
  <si>
    <t>EXAUSTOR IN LINE, PRÓPRIO PARA SER INSTALADO, COM VAZÃO MINIMA DE 265 M³/H INSTALADO CONFORME ESPECIFICAÇÕES TÉCNICAS DO FABRICANTE, MONOFÁSICA EM 220 VOLTS E 60 HZ. REF. MULTIVAC 100B  OU SUPERIOR - FORNECIMENTO E INSTALAÇÃO [ADAPTADO SBC 070999]</t>
  </si>
  <si>
    <t>EXAUSTOR IN LINE, PRÓPRIO PARA SER INSTALADO, COM VAZÃO MINIMA DE 385 M³/H INSTALADO CONFORME ESPECIFICAÇÕES TÉCNICAS DO FABRICANTE, MONOFÁSICA EM 220 VOLTS E 60 HZ. REF. MULTIVAC 125B  OU SUPERIOR - FORNECIMENTO E INSTALAÇÃO [ADAPTADO SBC 070999]</t>
  </si>
  <si>
    <t>EXAUSTOR IN LINE, PRÓPRIO PARA SER INSTALADO, COM VAZÃO MINIMA DE 865 M³/H INSTALADO CONFORME ESPECIFICAÇÕES TÉCNICAS DO FABRICANTE, MONOFÁSICA EM 220 VOLTS E 60 HZ. REF. MULTIVAC 200B  OU SUPERIOR - FORNECIMENTO E INSTALAÇÃO [ADAPTADO SBC 070999]</t>
  </si>
  <si>
    <t>43.1</t>
  </si>
  <si>
    <t>43.2</t>
  </si>
  <si>
    <t>GRELHA COM REGISTRO PARA CONTROLE DE VAZÃO, REF. VAT-0-AG325X75. PADRÃO TROX OU SIMILAR  - FORNECIMENTO E INSTALAÇÃO [ADAPTADO SBC 070176]</t>
  </si>
  <si>
    <t>44.3</t>
  </si>
  <si>
    <t>GRELHA COM REGISTRO PARA CONTROLE DE VAZÃO, REF. VAT-0-AG325X125. PADRÃO TROX OU SIMILAR  - FORNECIMENTO E INSTALAÇÃO [ADAPTADO SBC 070176]</t>
  </si>
  <si>
    <t>45.2</t>
  </si>
  <si>
    <t>45.3</t>
  </si>
  <si>
    <t>VENEZIANA, REF. AWK-297X197. PADRÃO TROX OU SIMILAR - FORNECIMENTO E INSTALAÇÃO [ADAPTADO SBC 070176]</t>
  </si>
  <si>
    <t>46.3</t>
  </si>
  <si>
    <t>VENEZIANA, REF. AWK-397X297. PADRÃO TROX OU SIMILAR.  - FORNECIMENTO E INSTALAÇÃO [ADAPTADO SBC 070176]</t>
  </si>
  <si>
    <t>TOMADA DE AR EXTERIOR, REF: VDF 247X247. PADRÃO TROX OU SIMILAR - FORNECIMENTO E INSTALAÇÃO [ADAPTADO SBC 070176]</t>
  </si>
  <si>
    <t>GRELHA PARA DIVISÓRIA/PORTA , REF: AGST 325X325. PADRÃO TROX OU SIMILAR - FORNECIMENTO E INSTALAÇÃO [ADAPTADO SBC 070176]</t>
  </si>
  <si>
    <t>49.3</t>
  </si>
  <si>
    <t>CAIXA DE FILTRO PARA EXAUSTOR IN LINE, REF: MULTIVAC 100 MM - FORNECIMENTO E INSTALAÇÃO [ADAPTADO SBC 070487]</t>
  </si>
  <si>
    <t>50.3</t>
  </si>
  <si>
    <t>FILTRO G3 E F7 PARA UMA VAZÃO DE 385 M³/H - FORNECIMENTO E INSTALAÇÃO [ADAPTADO SBC 070487]</t>
  </si>
  <si>
    <t>51.2</t>
  </si>
  <si>
    <t>51.3</t>
  </si>
  <si>
    <t>52.2</t>
  </si>
  <si>
    <t>52.3</t>
  </si>
  <si>
    <t>52.4</t>
  </si>
  <si>
    <t>52.5</t>
  </si>
  <si>
    <t>52.6</t>
  </si>
  <si>
    <t>52.7</t>
  </si>
  <si>
    <t>52.8</t>
  </si>
  <si>
    <t>52.9</t>
  </si>
  <si>
    <t>52.10</t>
  </si>
  <si>
    <t>52.11</t>
  </si>
  <si>
    <t>53.2</t>
  </si>
  <si>
    <t>53.3</t>
  </si>
  <si>
    <t>53.4</t>
  </si>
  <si>
    <t>53.5</t>
  </si>
  <si>
    <t>54.2</t>
  </si>
  <si>
    <t>54.4</t>
  </si>
  <si>
    <t>54.5</t>
  </si>
  <si>
    <t>55.2</t>
  </si>
  <si>
    <t>55.3</t>
  </si>
  <si>
    <t>55.4</t>
  </si>
  <si>
    <t>56.2</t>
  </si>
  <si>
    <t>56.3</t>
  </si>
  <si>
    <t>56.4</t>
  </si>
  <si>
    <t>56.5</t>
  </si>
  <si>
    <t>56.6</t>
  </si>
  <si>
    <t>57.2</t>
  </si>
  <si>
    <t>57.3</t>
  </si>
  <si>
    <t>57.4</t>
  </si>
  <si>
    <t>57.5</t>
  </si>
  <si>
    <t>57.6</t>
  </si>
  <si>
    <t>58.2</t>
  </si>
  <si>
    <t>58.3</t>
  </si>
  <si>
    <t>58.4</t>
  </si>
  <si>
    <t>58.5</t>
  </si>
  <si>
    <t>58.6</t>
  </si>
  <si>
    <t>58.7</t>
  </si>
  <si>
    <t>58.8</t>
  </si>
  <si>
    <t>58.9</t>
  </si>
  <si>
    <t>59.2</t>
  </si>
  <si>
    <t>59.3</t>
  </si>
  <si>
    <t>59.4</t>
  </si>
  <si>
    <t>60.2</t>
  </si>
  <si>
    <t>60.3</t>
  </si>
  <si>
    <t>60.4</t>
  </si>
  <si>
    <t>61.2</t>
  </si>
  <si>
    <t>61.3</t>
  </si>
  <si>
    <t>61.4</t>
  </si>
  <si>
    <t>62.2</t>
  </si>
  <si>
    <t>62.3</t>
  </si>
  <si>
    <t>63.2</t>
  </si>
  <si>
    <t>63.3</t>
  </si>
  <si>
    <t>64.2</t>
  </si>
  <si>
    <t>64.3</t>
  </si>
  <si>
    <t>65.2</t>
  </si>
  <si>
    <t>65.3</t>
  </si>
  <si>
    <t>66.2</t>
  </si>
  <si>
    <t>61.1.3</t>
  </si>
  <si>
    <t>61.3.3</t>
  </si>
  <si>
    <t>67.2</t>
  </si>
  <si>
    <t>68.2</t>
  </si>
  <si>
    <t>68.3</t>
  </si>
  <si>
    <t>69.2</t>
  </si>
  <si>
    <t>CHUVEIRO E LAVA-OLHOS DE EMERGÊNCIA E BACIA EM AÇO INOX, DA MARCA ADAMO, REF. 01486 OU SIMILAR [ADAPTADO ORSE 10041]</t>
  </si>
  <si>
    <t>AR CONDICIONADO SPLIT ON/OFF, PISO TETO, 48.000 BTU/H, CICLO FRIO, 60HZ, CLASSIFICACAO ENERGETICA C - SELO PROCEL, GAS HFC, CONTROLE S/FIO                                                                                                                                                                                                                                                                                                                                                                - FORNECIMENTO E INSTALAÇÃO [ADAPTADO SBC 070506]</t>
  </si>
  <si>
    <t>71.2</t>
  </si>
  <si>
    <t>71.3</t>
  </si>
  <si>
    <t>AR CONDICIONADO SPLIT INVERTER, HI-WALL (PAREDE), 12000 BTU/H, CICLO FRIO, 60HZ, CLASSIFICACAO A (SELO PROCEL), GAS HFC, CONTROLE S/FIO                                                                                                                                                                                                                                                                                                                                                                   - FORNECIMENTO E INSTALAÇÃO [ADAPTADO SBC 070506]</t>
  </si>
  <si>
    <t>72.2</t>
  </si>
  <si>
    <t>72.3</t>
  </si>
  <si>
    <t>CAIXA DE FILTRO PARA EXAUSTOR IN LINE, REF: MULTIVAC 150 MM - FORNECIMENTO E INSTALAÇÃO [ADAPTADO SBC 070999]</t>
  </si>
  <si>
    <t>73.2</t>
  </si>
  <si>
    <t>73.3</t>
  </si>
  <si>
    <t>74.2</t>
  </si>
  <si>
    <t>74.3</t>
  </si>
  <si>
    <t>74.4</t>
  </si>
  <si>
    <t>74.5</t>
  </si>
  <si>
    <t>75.2</t>
  </si>
  <si>
    <t>75.3</t>
  </si>
  <si>
    <t>75.4</t>
  </si>
  <si>
    <t>75.5</t>
  </si>
  <si>
    <t>76.2</t>
  </si>
  <si>
    <t>76.3</t>
  </si>
  <si>
    <t>76.4</t>
  </si>
  <si>
    <t>77.2</t>
  </si>
  <si>
    <t>77.4</t>
  </si>
  <si>
    <t>77.5</t>
  </si>
  <si>
    <t>ELETROCALHA U, SEM ABAS, PERFURADA, GALVANIZADA À FOGO COM DIMENSÕES DE 200X100X3000MM, FAB. MOPA OU SIMILAR</t>
  </si>
  <si>
    <t>78.2</t>
  </si>
  <si>
    <t>79.2</t>
  </si>
  <si>
    <t>TERMINAL AÉREO 3/8 X 50 CM REF.TEL 045 OU SIMILAR [ADAPTADO ORSE 8795]</t>
  </si>
  <si>
    <t>80.2</t>
  </si>
  <si>
    <t>80.3</t>
  </si>
  <si>
    <t>FIXADOR UNIVERSAL ESTANHADO PARA CABOS 16 A 70MM2 - FORNECIMENTO [ADAPTADO ORSE 10729]</t>
  </si>
  <si>
    <t>81.2</t>
  </si>
  <si>
    <t>81.3</t>
  </si>
  <si>
    <t>82.2</t>
  </si>
  <si>
    <t>82.3</t>
  </si>
  <si>
    <t>82.4</t>
  </si>
  <si>
    <t>83.2</t>
  </si>
  <si>
    <t>83.3</t>
  </si>
  <si>
    <t>AR CONDICIONADO SPLIT INVERTER, PISO TETO, 48000 BTU/H, CICLO FRIO, 60HZ, CLASSIFICACAO ENERGETICA A OU B (SELO PROCEL), GAS HFC, CONTROLE S/FIO                                                                                                                                                                                                                                                                                                                                                          - FORNECIMENTO E INSTALAÇÃO [ADAPTADO SBC 070506]</t>
  </si>
  <si>
    <t>84.2</t>
  </si>
  <si>
    <t>84.3</t>
  </si>
  <si>
    <t>85.2</t>
  </si>
  <si>
    <t>85.3</t>
  </si>
  <si>
    <t>0 - FORNECIMENTO E INSTALAÇÃO [ADAPTADO SBC 070999]</t>
  </si>
  <si>
    <t>EXAUSTOR IN LINE, PRÓPRIO PARA SER INSTALADO, COM VAZÃO MINIMA DE 560 M³/H INSTALADO CONFORME ESPECIFICAÇÕES TÉCNICAS DO FABRICANTE, MONOFÁSICA EM 220 VOLTS E 60 HZ. REF. MULTIVAC 200B  OU SUPERIOR - FORNECIMENTO E INSTALAÇÃO [ADAPTADO SBC 070999]</t>
  </si>
  <si>
    <t>87.2</t>
  </si>
  <si>
    <t>87.3</t>
  </si>
  <si>
    <t>88.2</t>
  </si>
  <si>
    <t>88.3</t>
  </si>
  <si>
    <t>89.2</t>
  </si>
  <si>
    <t>89.3</t>
  </si>
  <si>
    <t>90.3</t>
  </si>
  <si>
    <t>91.2</t>
  </si>
  <si>
    <t>91.3</t>
  </si>
  <si>
    <t>91.4</t>
  </si>
  <si>
    <t>91.5</t>
  </si>
  <si>
    <t>91.1.5</t>
  </si>
  <si>
    <t>92.2</t>
  </si>
  <si>
    <t>92.3</t>
  </si>
  <si>
    <t>92.4</t>
  </si>
  <si>
    <t>92.5</t>
  </si>
  <si>
    <t>92.6</t>
  </si>
  <si>
    <t>93.2</t>
  </si>
  <si>
    <t>93.3</t>
  </si>
  <si>
    <t>93.4</t>
  </si>
  <si>
    <t>93.5</t>
  </si>
  <si>
    <t>93.1.5</t>
  </si>
  <si>
    <t>94.2</t>
  </si>
  <si>
    <t>94.3</t>
  </si>
  <si>
    <t>94.4</t>
  </si>
  <si>
    <t>94.5</t>
  </si>
  <si>
    <t>94.6</t>
  </si>
  <si>
    <t>95.2</t>
  </si>
  <si>
    <t>95.3</t>
  </si>
  <si>
    <t>95.5</t>
  </si>
  <si>
    <t>Renovador line G4 1350 M3/H - FORNECIMENTO E INSTALAÇÃO</t>
  </si>
  <si>
    <t>96.2</t>
  </si>
  <si>
    <t>96.3</t>
  </si>
  <si>
    <t>DUTO FLEXÍVEL DE ALUMÍNIO DN=209 MM COM ISOLAMENTO - FORNECIMENTO E INSTALAÇÃO</t>
  </si>
  <si>
    <t>97.2</t>
  </si>
  <si>
    <t>97.3</t>
  </si>
  <si>
    <t>97.2.2</t>
  </si>
  <si>
    <t>98.1</t>
  </si>
  <si>
    <t>98.2</t>
  </si>
  <si>
    <t>98.3</t>
  </si>
  <si>
    <t>98.2.2</t>
  </si>
  <si>
    <t>99.1</t>
  </si>
  <si>
    <t>100.1</t>
  </si>
  <si>
    <t>101.1</t>
  </si>
  <si>
    <t>101.2</t>
  </si>
  <si>
    <t>101.3</t>
  </si>
  <si>
    <t>101.1.3</t>
  </si>
  <si>
    <t>101.2.3</t>
  </si>
  <si>
    <t>102.1</t>
  </si>
  <si>
    <t>102.2</t>
  </si>
  <si>
    <t>102.3</t>
  </si>
  <si>
    <t>TRANSFORMADOR DE CORRENTE, RELAÇÃO DE TRANSFORMAÇÃO 200/5A, MOD. 4NC5222-2CE21, TAMANHO 2 DE Ø28,2MM FAB. SIEMENS OU SIMILAR</t>
  </si>
  <si>
    <t>103.1</t>
  </si>
  <si>
    <t>103.2</t>
  </si>
  <si>
    <t>103.3</t>
  </si>
  <si>
    <t>ELETROCALHA U, SEM ABAS, PERFURADA, GALVANIZADA À FOGO COM DIMENSÕES DE 300X100X3000MM</t>
  </si>
  <si>
    <t>104.1</t>
  </si>
  <si>
    <t>104.2</t>
  </si>
  <si>
    <t>104.3</t>
  </si>
  <si>
    <t>105.1</t>
  </si>
  <si>
    <t>105.2</t>
  </si>
  <si>
    <t>105.3</t>
  </si>
  <si>
    <t>106.1</t>
  </si>
  <si>
    <t>106.2</t>
  </si>
  <si>
    <t>106.3</t>
  </si>
  <si>
    <t>107.1</t>
  </si>
  <si>
    <t>107.3</t>
  </si>
  <si>
    <t xml:space="preserve"> TANQUE DE ENCAIXE EM AÇO INOX POLIDO </t>
  </si>
  <si>
    <t>108.1</t>
  </si>
  <si>
    <t>108.3</t>
  </si>
  <si>
    <t xml:space="preserve"> TORNEIRA CLINICA COM ALAVANCA , DE MESA, 1/2 OU 3/4 </t>
  </si>
  <si>
    <t>109.1</t>
  </si>
  <si>
    <t>FORNECIMENTO E INSTALAÇÃO DE UNIDADE CONDENSADORA COM DESCARGA AXIAL SUPERIOR (SPLITSYSTEM), CAPACIDADE NOMINAL DE 36.000 BTU/H, TENSÃO DE TRABALHO = TRIFÁSICA EM 220 VOLTS E POTÊNCIA ELÉTRICA MÁXIMA = 3,89 KW. PADRÃO REF. HITACHI RAP36E3L OU SUPERIOR.</t>
  </si>
  <si>
    <t>ELETROCALHA U, SEM ABAS, PERFURADA, GALVANIZADA À FOGO COM DIMENSÕES DE 100X100X3000MM, FAB. MOPA OU SIMILAR</t>
  </si>
  <si>
    <t>54.3</t>
  </si>
  <si>
    <t>TERMINAL DE COMPRESSÃO PARA CABO DE COBRE SEÇÃO N° 16MM2</t>
  </si>
  <si>
    <t>TERMINAL DE COMPRESSÃO PARA CABO DE COBRE SEÇÃO N° 25MM2</t>
  </si>
  <si>
    <t>TERMINAL DE COMPRESSÃO PARA CABO DE COBRE SEÇÃO N° 35MM2</t>
  </si>
  <si>
    <t>TERMINAL DE COMPRESSÃO PARA CABO DE COBRE SEÇÃO N° 50MM2</t>
  </si>
  <si>
    <t>TERMINAL DE COMPRESSÃO PARA CABO DE COBRE SEÇÃO N° 75MM2</t>
  </si>
  <si>
    <t>TERMINAL DE COMPRESSÃO PARA CABO DE COBRE SEÇÃO N° 95MM2</t>
  </si>
  <si>
    <t>66.3</t>
  </si>
  <si>
    <t>67.3</t>
  </si>
  <si>
    <t>VERGALHÃO DE AÇO GALVANIZADO DE Ø3/8, ROSCA TOTAL</t>
  </si>
  <si>
    <t>69.3</t>
  </si>
  <si>
    <t>REVESTIMENTO CERÂMICO TIPO PORCELANATO EM PAREDES 30X60CM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</si>
</sst>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R$&quot;#,##0.00;[Red]\-&quot;R$&quot;#,##0.00"/>
    <numFmt numFmtId="165" formatCode="_-&quot;R$&quot;* #,##0.00_-;\-&quot;R$&quot;* #,##0.00_-;_-&quot;R$&quot;* &quot;-&quot;??_-;_-@_-"/>
    <numFmt numFmtId="166" formatCode="_(&quot;R$ &quot;* #,##0.00_);_(&quot;R$ &quot;* \(#,##0.00\);_(&quot;R$ &quot;* &quot;-&quot;??_);_(@_)"/>
    <numFmt numFmtId="167" formatCode="0.0%"/>
    <numFmt numFmtId="168" formatCode="_(* #,##0.00_);_(* \(#,##0.00\);_(* \-??_);_(@_)"/>
    <numFmt numFmtId="169" formatCode="_(&quot;R$&quot;* #,##0.00_);_(&quot;R$&quot;* \(#,##0.00\);_(&quot;R$&quot;* &quot;-&quot;??_);_(@_)"/>
    <numFmt numFmtId="170" formatCode="&quot;R$ &quot;#,##0_);[Red]\(&quot;R$ &quot;#,##0\)"/>
    <numFmt numFmtId="171" formatCode="0.00000%"/>
    <numFmt numFmtId="172" formatCode="0.000000%"/>
    <numFmt numFmtId="173" formatCode="_-* #,##0.000_-;\-* #,##0.000_-;_-* &quot;-&quot;??_-;_-@_-"/>
    <numFmt numFmtId="174" formatCode="_(* #,##0.000_);_(* \(#,##0.000\);_(* &quot;-&quot;??_);_(@_)"/>
    <numFmt numFmtId="175" formatCode="0.000"/>
    <numFmt numFmtId="176" formatCode="0.0"/>
    <numFmt numFmtId="177" formatCode="0.0000"/>
    <numFmt numFmtId="178" formatCode="0.0000000000000000000%"/>
  </numFmts>
  <fonts count="90">
    <font>
      <sz val="11"/>
      <color theme="1"/>
      <name val="Calibri"/>
      <family val="2"/>
      <scheme val="minor"/>
    </font>
    <font>
      <b/>
      <sz val="11"/>
      <color theme="1"/>
      <name val="Calibri"/>
      <family val="2"/>
      <scheme val="minor"/>
    </font>
    <font>
      <b/>
      <sz val="14"/>
      <color theme="1"/>
      <name val="Calibri"/>
      <family val="2"/>
      <scheme val="minor"/>
    </font>
    <font>
      <sz val="11"/>
      <name val="Calibri"/>
      <family val="2"/>
      <scheme val="minor"/>
    </font>
    <font>
      <b/>
      <sz val="11"/>
      <name val="Calibri"/>
      <family val="2"/>
      <scheme val="minor"/>
    </font>
    <font>
      <sz val="10"/>
      <name val="Arial"/>
      <family val="2"/>
    </font>
    <font>
      <b/>
      <sz val="10"/>
      <name val="Arial"/>
      <family val="2"/>
    </font>
    <font>
      <sz val="9"/>
      <name val="Arial"/>
      <family val="2"/>
    </font>
    <font>
      <sz val="12"/>
      <name val="Swis721 Md BT"/>
      <family val="2"/>
    </font>
    <font>
      <sz val="4"/>
      <name val="Arial"/>
      <family val="2"/>
    </font>
    <font>
      <b/>
      <sz val="9"/>
      <name val="Arial"/>
      <family val="2"/>
    </font>
    <font>
      <b/>
      <sz val="4"/>
      <name val="Arial"/>
      <family val="2"/>
    </font>
    <font>
      <sz val="9"/>
      <color indexed="12"/>
      <name val="Arial"/>
      <family val="2"/>
    </font>
    <font>
      <b/>
      <u/>
      <sz val="11"/>
      <name val="Calibri"/>
      <family val="2"/>
      <scheme val="minor"/>
    </font>
    <font>
      <sz val="11"/>
      <color theme="1"/>
      <name val="Calibri"/>
      <family val="2"/>
      <scheme val="minor"/>
    </font>
    <font>
      <sz val="11"/>
      <color rgb="FF00B050"/>
      <name val="Calibri"/>
      <family val="2"/>
      <scheme val="minor"/>
    </font>
    <font>
      <sz val="11"/>
      <color rgb="FF0070C0"/>
      <name val="Calibri"/>
      <family val="2"/>
      <scheme val="minor"/>
    </font>
    <font>
      <b/>
      <sz val="14"/>
      <name val="Calibri"/>
      <family val="2"/>
      <scheme val="minor"/>
    </font>
    <font>
      <sz val="10"/>
      <name val="Arial Narrow"/>
      <family val="2"/>
    </font>
    <font>
      <sz val="11"/>
      <color indexed="8"/>
      <name val="Calibri"/>
      <family val="2"/>
    </font>
    <font>
      <sz val="10"/>
      <name val="Times New Roman"/>
      <family val="1"/>
    </font>
    <font>
      <b/>
      <sz val="15"/>
      <color indexed="56"/>
      <name val="Calibri"/>
      <family val="2"/>
    </font>
    <font>
      <b/>
      <sz val="10"/>
      <name val="Calibri"/>
      <family val="2"/>
      <scheme val="minor"/>
    </font>
    <font>
      <sz val="8"/>
      <color indexed="8"/>
      <name val="Arial"/>
      <family val="2"/>
    </font>
    <font>
      <b/>
      <sz val="28"/>
      <color theme="1"/>
      <name val="Arial"/>
      <family val="2"/>
    </font>
    <font>
      <b/>
      <sz val="11"/>
      <color theme="0"/>
      <name val="Calibri"/>
      <family val="2"/>
      <scheme val="minor"/>
    </font>
    <font>
      <b/>
      <sz val="10"/>
      <name val="Arial Narrow"/>
      <family val="2"/>
    </font>
    <font>
      <sz val="9"/>
      <color indexed="81"/>
      <name val="Segoe UI"/>
      <family val="2"/>
    </font>
    <font>
      <b/>
      <sz val="9"/>
      <color indexed="81"/>
      <name val="Segoe UI"/>
      <family val="2"/>
    </font>
    <font>
      <b/>
      <sz val="9"/>
      <color theme="0"/>
      <name val="Arial"/>
      <family val="2"/>
    </font>
    <font>
      <sz val="11"/>
      <color theme="1"/>
      <name val="Calibri"/>
      <family val="2"/>
    </font>
    <font>
      <sz val="10"/>
      <name val="Arial"/>
      <family val="2"/>
    </font>
    <font>
      <b/>
      <sz val="8"/>
      <color theme="0"/>
      <name val="Arial"/>
      <family val="2"/>
    </font>
    <font>
      <b/>
      <sz val="8"/>
      <name val="Arial"/>
      <family val="2"/>
    </font>
    <font>
      <b/>
      <u/>
      <sz val="8"/>
      <name val="Arial"/>
      <family val="2"/>
    </font>
    <font>
      <sz val="10"/>
      <color rgb="FF5A5A5A"/>
      <name val="Arial"/>
      <family val="2"/>
    </font>
    <font>
      <b/>
      <sz val="10"/>
      <color rgb="FF5A5A5A"/>
      <name val="Arial"/>
      <family val="2"/>
    </font>
    <font>
      <i/>
      <sz val="10"/>
      <color rgb="FF5A5A5A"/>
      <name val="Arial"/>
      <family val="2"/>
    </font>
    <font>
      <b/>
      <sz val="16"/>
      <color theme="1"/>
      <name val="Calibri"/>
      <family val="2"/>
      <scheme val="minor"/>
    </font>
    <font>
      <b/>
      <sz val="16"/>
      <color theme="0"/>
      <name val="Calibri"/>
      <family val="2"/>
      <scheme val="minor"/>
    </font>
    <font>
      <b/>
      <sz val="10"/>
      <color theme="0"/>
      <name val="Arial Narrow"/>
      <family val="2"/>
    </font>
    <font>
      <i/>
      <sz val="11"/>
      <color theme="1"/>
      <name val="Calibri"/>
      <family val="2"/>
      <scheme val="minor"/>
    </font>
    <font>
      <b/>
      <i/>
      <sz val="18"/>
      <color theme="1"/>
      <name val="Calibri"/>
      <family val="2"/>
      <scheme val="minor"/>
    </font>
    <font>
      <u/>
      <sz val="11"/>
      <name val="Calibri"/>
      <family val="2"/>
      <scheme val="minor"/>
    </font>
    <font>
      <b/>
      <sz val="10"/>
      <color theme="0"/>
      <name val="Arial"/>
      <family val="2"/>
    </font>
    <font>
      <sz val="11"/>
      <color theme="0"/>
      <name val="Calibri"/>
      <family val="2"/>
      <scheme val="minor"/>
    </font>
    <font>
      <b/>
      <sz val="11"/>
      <color theme="4" tint="0.59999389629810485"/>
      <name val="Calibri"/>
      <family val="2"/>
      <scheme val="minor"/>
    </font>
    <font>
      <b/>
      <sz val="11"/>
      <color rgb="FFFF0000"/>
      <name val="Calibri"/>
      <family val="2"/>
      <scheme val="minor"/>
    </font>
    <font>
      <sz val="9"/>
      <name val="Arial"/>
      <family val="2"/>
    </font>
    <font>
      <b/>
      <sz val="9"/>
      <name val="Arial"/>
      <family val="2"/>
    </font>
    <font>
      <sz val="12"/>
      <name val="Times New Roman"/>
      <family val="1"/>
    </font>
    <font>
      <sz val="9"/>
      <color indexed="12"/>
      <name val="Arial"/>
      <family val="2"/>
    </font>
    <font>
      <sz val="9"/>
      <name val="Times New Roman"/>
      <family val="1"/>
    </font>
    <font>
      <sz val="4"/>
      <name val="Arial"/>
      <family val="2"/>
    </font>
    <font>
      <sz val="4"/>
      <color indexed="12"/>
      <name val="Arial"/>
      <family val="2"/>
    </font>
    <font>
      <sz val="10"/>
      <name val="Arial"/>
      <family val="2"/>
    </font>
    <font>
      <b/>
      <sz val="9"/>
      <color theme="0"/>
      <name val="Arial"/>
      <family val="2"/>
    </font>
    <font>
      <sz val="11"/>
      <color theme="1"/>
      <name val="Calibri"/>
      <family val="2"/>
      <scheme val="minor"/>
    </font>
    <font>
      <sz val="11"/>
      <name val="Calibri"/>
      <family val="2"/>
      <scheme val="minor"/>
    </font>
    <font>
      <b/>
      <sz val="11"/>
      <name val="Calibri"/>
      <family val="2"/>
      <scheme val="minor"/>
    </font>
    <font>
      <b/>
      <sz val="11"/>
      <color theme="1"/>
      <name val="Calibri"/>
      <family val="2"/>
      <scheme val="minor"/>
    </font>
    <font>
      <b/>
      <sz val="11"/>
      <color theme="0"/>
      <name val="Calibri"/>
      <family val="2"/>
      <scheme val="minor"/>
    </font>
    <font>
      <b/>
      <u/>
      <sz val="11"/>
      <name val="Calibri"/>
      <family val="2"/>
      <scheme val="minor"/>
    </font>
    <font>
      <u/>
      <sz val="11"/>
      <name val="Calibri"/>
      <family val="2"/>
      <scheme val="minor"/>
    </font>
    <font>
      <i/>
      <sz val="11"/>
      <color theme="1"/>
      <name val="Calibri"/>
      <family val="2"/>
      <scheme val="minor"/>
    </font>
    <font>
      <b/>
      <sz val="8"/>
      <color theme="1"/>
      <name val="Arial"/>
      <family val="2"/>
    </font>
    <font>
      <b/>
      <u/>
      <sz val="18"/>
      <color theme="1"/>
      <name val="Calibri"/>
      <family val="2"/>
      <scheme val="minor"/>
    </font>
    <font>
      <sz val="11"/>
      <color theme="1"/>
      <name val="Calibri"/>
      <family val="2"/>
      <scheme val="minor"/>
    </font>
    <font>
      <b/>
      <u/>
      <sz val="11"/>
      <color theme="1"/>
      <name val="Calibri"/>
      <family val="2"/>
      <scheme val="minor"/>
    </font>
    <font>
      <b/>
      <sz val="11"/>
      <color theme="1"/>
      <name val="Calibri"/>
      <family val="2"/>
      <scheme val="minor"/>
    </font>
    <font>
      <b/>
      <sz val="11"/>
      <color theme="0"/>
      <name val="Calibri"/>
      <family val="2"/>
      <scheme val="minor"/>
    </font>
    <font>
      <sz val="11"/>
      <name val="Calibri"/>
      <family val="2"/>
      <scheme val="minor"/>
    </font>
    <font>
      <sz val="11"/>
      <color theme="1"/>
      <name val="Calibri"/>
      <family val="2"/>
    </font>
    <font>
      <b/>
      <u/>
      <sz val="11"/>
      <color theme="1"/>
      <name val="Calibri"/>
      <family val="2"/>
      <scheme val="minor"/>
    </font>
    <font>
      <sz val="11"/>
      <color theme="1"/>
      <name val="Calibri"/>
      <family val="2"/>
      <scheme val="minor"/>
    </font>
    <font>
      <b/>
      <sz val="11"/>
      <color theme="1"/>
      <name val="Calibri"/>
      <family val="2"/>
      <scheme val="minor"/>
    </font>
    <font>
      <vertAlign val="subscript"/>
      <sz val="11"/>
      <color theme="0"/>
      <name val="Calibri"/>
      <family val="2"/>
      <scheme val="minor"/>
    </font>
    <font>
      <sz val="10"/>
      <name val="Calibri"/>
      <family val="2"/>
      <scheme val="minor"/>
    </font>
    <font>
      <u/>
      <sz val="10"/>
      <name val="Calibri"/>
      <family val="2"/>
      <scheme val="minor"/>
    </font>
    <font>
      <i/>
      <sz val="11"/>
      <name val="Calibri"/>
      <family val="2"/>
      <scheme val="minor"/>
    </font>
    <font>
      <sz val="10.5"/>
      <name val="Calibri"/>
      <family val="2"/>
      <scheme val="minor"/>
    </font>
    <font>
      <b/>
      <i/>
      <sz val="9"/>
      <name val="Calibri"/>
      <family val="2"/>
      <scheme val="minor"/>
    </font>
    <font>
      <sz val="9"/>
      <name val="Calibri"/>
      <family val="2"/>
      <scheme val="minor"/>
    </font>
    <font>
      <sz val="10"/>
      <name val="Arial"/>
      <family val="2"/>
    </font>
    <font>
      <sz val="8"/>
      <name val="Calibri"/>
      <family val="2"/>
      <scheme val="minor"/>
    </font>
    <font>
      <sz val="10"/>
      <name val="Arial"/>
      <family val="2"/>
    </font>
    <font>
      <sz val="8"/>
      <color theme="1"/>
      <name val="Arial"/>
      <family val="2"/>
    </font>
    <font>
      <sz val="8"/>
      <name val="Arial"/>
      <family val="2"/>
    </font>
    <font>
      <sz val="11"/>
      <color rgb="FFFF0000"/>
      <name val="Calibri"/>
      <family val="2"/>
      <scheme val="minor"/>
    </font>
    <font>
      <b/>
      <i/>
      <sz val="11"/>
      <name val="Calibri"/>
      <family val="2"/>
      <scheme val="minor"/>
    </font>
  </fonts>
  <fills count="20">
    <fill>
      <patternFill patternType="none"/>
    </fill>
    <fill>
      <patternFill patternType="gray125"/>
    </fill>
    <fill>
      <patternFill patternType="lightUp">
        <bgColor theme="6" tint="0.79998168889431442"/>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
      <patternFill patternType="solid">
        <fgColor indexed="43"/>
        <bgColor indexed="64"/>
      </patternFill>
    </fill>
    <fill>
      <patternFill patternType="gray0625">
        <bgColor indexed="26"/>
      </patternFill>
    </fill>
    <fill>
      <patternFill patternType="solid">
        <fgColor theme="0" tint="-0.249977111117893"/>
        <bgColor indexed="64"/>
      </patternFill>
    </fill>
    <fill>
      <patternFill patternType="solid">
        <fgColor theme="0" tint="-0.499984740745262"/>
        <bgColor indexed="64"/>
      </patternFill>
    </fill>
    <fill>
      <patternFill patternType="solid">
        <fgColor theme="3"/>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1"/>
        <bgColor indexed="64"/>
      </patternFill>
    </fill>
    <fill>
      <patternFill patternType="solid">
        <fgColor theme="2" tint="-0.499984740745262"/>
        <bgColor indexed="64"/>
      </patternFill>
    </fill>
    <fill>
      <patternFill patternType="solid">
        <fgColor rgb="FFBFBFBF"/>
        <bgColor indexed="64"/>
      </patternFill>
    </fill>
    <fill>
      <patternFill patternType="solid">
        <fgColor theme="6" tint="0.79998168889431442"/>
        <bgColor indexed="64"/>
      </patternFill>
    </fill>
    <fill>
      <patternFill patternType="solid">
        <fgColor rgb="FFFF0000"/>
        <bgColor indexed="64"/>
      </patternFill>
    </fill>
  </fills>
  <borders count="13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right/>
      <top/>
      <bottom style="hair">
        <color indexed="64"/>
      </bottom>
      <diagonal/>
    </border>
    <border>
      <left/>
      <right/>
      <top style="hair">
        <color indexed="64"/>
      </top>
      <bottom style="hair">
        <color indexed="64"/>
      </bottom>
      <diagonal/>
    </border>
    <border>
      <left/>
      <right/>
      <top/>
      <bottom style="thick">
        <color indexed="62"/>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theme="0"/>
      </left>
      <right style="thin">
        <color theme="0"/>
      </right>
      <top/>
      <bottom style="thin">
        <color theme="0"/>
      </bottom>
      <diagonal/>
    </border>
    <border>
      <left style="thin">
        <color theme="0"/>
      </left>
      <right style="thin">
        <color theme="0"/>
      </right>
      <top style="hair">
        <color indexed="64"/>
      </top>
      <bottom style="thin">
        <color theme="0"/>
      </bottom>
      <diagonal/>
    </border>
    <border>
      <left style="thin">
        <color theme="0"/>
      </left>
      <right style="double">
        <color auto="1"/>
      </right>
      <top style="hair">
        <color indexed="64"/>
      </top>
      <bottom style="thin">
        <color theme="0"/>
      </bottom>
      <diagonal/>
    </border>
    <border>
      <left/>
      <right style="thin">
        <color theme="0"/>
      </right>
      <top style="hair">
        <color indexed="64"/>
      </top>
      <bottom style="thin">
        <color theme="0"/>
      </bottom>
      <diagonal/>
    </border>
    <border>
      <left style="thin">
        <color theme="0"/>
      </left>
      <right style="thin">
        <color theme="0"/>
      </right>
      <top style="hair">
        <color indexed="64"/>
      </top>
      <bottom/>
      <diagonal/>
    </border>
    <border>
      <left style="thin">
        <color theme="0"/>
      </left>
      <right style="thin">
        <color theme="0"/>
      </right>
      <top style="thin">
        <color theme="0"/>
      </top>
      <bottom/>
      <diagonal/>
    </border>
    <border>
      <left style="thin">
        <color theme="0"/>
      </left>
      <right style="double">
        <color auto="1"/>
      </right>
      <top style="thin">
        <color theme="0"/>
      </top>
      <bottom style="thin">
        <color theme="0"/>
      </bottom>
      <diagonal/>
    </border>
    <border>
      <left style="thin">
        <color theme="0"/>
      </left>
      <right style="thin">
        <color theme="0"/>
      </right>
      <top/>
      <bottom/>
      <diagonal/>
    </border>
    <border>
      <left style="thin">
        <color theme="0"/>
      </left>
      <right style="thin">
        <color theme="0"/>
      </right>
      <top style="thin">
        <color theme="0"/>
      </top>
      <bottom style="hair">
        <color indexed="64"/>
      </bottom>
      <diagonal/>
    </border>
    <border>
      <left style="thin">
        <color theme="0"/>
      </left>
      <right style="double">
        <color auto="1"/>
      </right>
      <top style="thin">
        <color theme="0"/>
      </top>
      <bottom style="hair">
        <color indexed="64"/>
      </bottom>
      <diagonal/>
    </border>
    <border>
      <left/>
      <right style="thin">
        <color theme="0"/>
      </right>
      <top style="thin">
        <color theme="0"/>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style="double">
        <color auto="1"/>
      </left>
      <right style="thin">
        <color auto="1"/>
      </right>
      <top style="medium">
        <color indexed="64"/>
      </top>
      <bottom/>
      <diagonal/>
    </border>
    <border>
      <left style="thin">
        <color indexed="64"/>
      </left>
      <right style="thin">
        <color indexed="64"/>
      </right>
      <top style="medium">
        <color indexed="64"/>
      </top>
      <bottom/>
      <diagonal/>
    </border>
    <border>
      <left style="thin">
        <color auto="1"/>
      </left>
      <right style="double">
        <color auto="1"/>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theme="0"/>
      </right>
      <top/>
      <bottom style="thin">
        <color theme="0"/>
      </bottom>
      <diagonal/>
    </border>
    <border>
      <left style="thin">
        <color theme="0"/>
      </left>
      <right style="medium">
        <color indexed="64"/>
      </right>
      <top style="hair">
        <color indexed="64"/>
      </top>
      <bottom style="thin">
        <color theme="0"/>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auto="1"/>
      </right>
      <top style="thin">
        <color indexed="64"/>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hair">
        <color indexed="64"/>
      </left>
      <right/>
      <top/>
      <bottom style="hair">
        <color indexed="64"/>
      </bottom>
      <diagonal/>
    </border>
    <border>
      <left style="hair">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auto="1"/>
      </top>
      <bottom/>
      <diagonal/>
    </border>
    <border>
      <left style="medium">
        <color indexed="64"/>
      </left>
      <right style="thin">
        <color indexed="64"/>
      </right>
      <top style="medium">
        <color auto="1"/>
      </top>
      <bottom/>
      <diagonal/>
    </border>
    <border>
      <left style="thin">
        <color indexed="64"/>
      </left>
      <right style="medium">
        <color indexed="64"/>
      </right>
      <top/>
      <bottom style="thin">
        <color auto="1"/>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thin">
        <color theme="0"/>
      </left>
      <right style="medium">
        <color indexed="64"/>
      </right>
      <top/>
      <bottom style="thin">
        <color theme="0"/>
      </bottom>
      <diagonal/>
    </border>
    <border>
      <left style="medium">
        <color indexed="64"/>
      </left>
      <right/>
      <top style="thin">
        <color theme="0"/>
      </top>
      <bottom/>
      <diagonal/>
    </border>
    <border>
      <left/>
      <right/>
      <top style="thin">
        <color theme="0"/>
      </top>
      <bottom/>
      <diagonal/>
    </border>
    <border>
      <left/>
      <right style="medium">
        <color indexed="64"/>
      </right>
      <top style="thin">
        <color theme="0"/>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theme="0"/>
      </left>
      <right/>
      <top style="hair">
        <color indexed="64"/>
      </top>
      <bottom style="thin">
        <color theme="0"/>
      </bottom>
      <diagonal/>
    </border>
    <border>
      <left style="thin">
        <color theme="0"/>
      </left>
      <right/>
      <top style="thin">
        <color theme="0"/>
      </top>
      <bottom style="hair">
        <color indexed="64"/>
      </bottom>
      <diagonal/>
    </border>
    <border>
      <left/>
      <right style="hair">
        <color indexed="64"/>
      </right>
      <top/>
      <bottom style="hair">
        <color indexed="64"/>
      </bottom>
      <diagonal/>
    </border>
    <border>
      <left style="double">
        <color indexed="64"/>
      </left>
      <right style="thin">
        <color theme="0"/>
      </right>
      <top style="hair">
        <color indexed="64"/>
      </top>
      <bottom style="thin">
        <color theme="0"/>
      </bottom>
      <diagonal/>
    </border>
    <border>
      <left style="double">
        <color indexed="64"/>
      </left>
      <right style="thin">
        <color theme="0"/>
      </right>
      <top style="thin">
        <color theme="0"/>
      </top>
      <bottom style="thin">
        <color theme="0"/>
      </bottom>
      <diagonal/>
    </border>
    <border>
      <left style="double">
        <color indexed="64"/>
      </left>
      <right style="thin">
        <color theme="0"/>
      </right>
      <top style="thin">
        <color theme="0"/>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right style="hair">
        <color indexed="64"/>
      </right>
      <top/>
      <bottom style="medium">
        <color indexed="64"/>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s>
  <cellStyleXfs count="65">
    <xf numFmtId="0" fontId="0" fillId="0" borderId="0"/>
    <xf numFmtId="0" fontId="5" fillId="0" borderId="0"/>
    <xf numFmtId="43" fontId="5" fillId="0" borderId="0" applyFont="0" applyFill="0" applyBorder="0" applyAlignment="0" applyProtection="0"/>
    <xf numFmtId="166" fontId="5" fillId="0" borderId="0" applyFont="0" applyFill="0" applyBorder="0" applyAlignment="0" applyProtection="0"/>
    <xf numFmtId="0" fontId="7" fillId="0" borderId="0"/>
    <xf numFmtId="9" fontId="14" fillId="0" borderId="0" applyFont="0" applyFill="0" applyBorder="0" applyAlignment="0" applyProtection="0"/>
    <xf numFmtId="170" fontId="5" fillId="0" borderId="0" applyFill="0" applyBorder="0" applyAlignment="0" applyProtection="0"/>
    <xf numFmtId="0" fontId="19" fillId="0" borderId="0"/>
    <xf numFmtId="0" fontId="19" fillId="0" borderId="0"/>
    <xf numFmtId="0" fontId="19" fillId="0" borderId="0"/>
    <xf numFmtId="169" fontId="5" fillId="0" borderId="0" applyFont="0" applyFill="0" applyBorder="0" applyAlignment="0" applyProtection="0"/>
    <xf numFmtId="166" fontId="5" fillId="0" borderId="0" applyFont="0" applyFill="0" applyBorder="0" applyAlignment="0" applyProtection="0"/>
    <xf numFmtId="0" fontId="5" fillId="0" borderId="0"/>
    <xf numFmtId="0" fontId="20" fillId="0" borderId="0"/>
    <xf numFmtId="0" fontId="20" fillId="0" borderId="0"/>
    <xf numFmtId="0" fontId="1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21" fillId="0" borderId="21" applyNumberFormat="0" applyFill="0" applyAlignment="0" applyProtection="0"/>
    <xf numFmtId="0" fontId="21" fillId="0" borderId="21" applyNumberFormat="0" applyFill="0" applyAlignment="0" applyProtection="0"/>
    <xf numFmtId="43" fontId="5" fillId="0" borderId="0" applyFont="0" applyFill="0" applyBorder="0" applyAlignment="0" applyProtection="0"/>
    <xf numFmtId="43" fontId="19" fillId="0" borderId="0" applyFont="0" applyFill="0" applyBorder="0" applyAlignment="0" applyProtection="0"/>
    <xf numFmtId="0" fontId="19" fillId="0" borderId="0"/>
    <xf numFmtId="165" fontId="1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0" fontId="20" fillId="0" borderId="0"/>
    <xf numFmtId="43" fontId="5" fillId="0" borderId="0" applyFont="0" applyFill="0" applyBorder="0" applyAlignment="0" applyProtection="0"/>
    <xf numFmtId="0" fontId="31" fillId="0" borderId="0"/>
    <xf numFmtId="43" fontId="14" fillId="0" borderId="0" applyFont="0" applyFill="0" applyBorder="0" applyAlignment="0" applyProtection="0"/>
    <xf numFmtId="0" fontId="83" fillId="0" borderId="0"/>
    <xf numFmtId="0" fontId="85" fillId="0" borderId="0"/>
  </cellStyleXfs>
  <cellXfs count="1390">
    <xf numFmtId="0" fontId="0" fillId="0" borderId="0" xfId="0"/>
    <xf numFmtId="0" fontId="0" fillId="0" borderId="0" xfId="0"/>
    <xf numFmtId="4" fontId="0" fillId="0" borderId="0" xfId="0" applyNumberFormat="1"/>
    <xf numFmtId="0" fontId="0" fillId="0" borderId="0" xfId="0" applyAlignment="1">
      <alignment horizontal="center" vertical="top"/>
    </xf>
    <xf numFmtId="4" fontId="0" fillId="0" borderId="0" xfId="0" applyNumberFormat="1" applyAlignment="1">
      <alignment horizontal="right"/>
    </xf>
    <xf numFmtId="0" fontId="0" fillId="0" borderId="0" xfId="0"/>
    <xf numFmtId="0" fontId="2" fillId="0" borderId="0" xfId="0" applyFont="1" applyAlignment="1">
      <alignment horizontal="center"/>
    </xf>
    <xf numFmtId="0" fontId="0" fillId="2" borderId="0" xfId="0" applyFill="1" applyBorder="1" applyAlignment="1">
      <alignment horizontal="center"/>
    </xf>
    <xf numFmtId="0" fontId="0" fillId="2" borderId="13" xfId="0" applyFill="1" applyBorder="1" applyAlignment="1">
      <alignment horizontal="center"/>
    </xf>
    <xf numFmtId="10" fontId="0" fillId="0" borderId="6" xfId="0" applyNumberFormat="1" applyBorder="1" applyAlignment="1">
      <alignment horizontal="center"/>
    </xf>
    <xf numFmtId="0" fontId="1" fillId="3" borderId="4" xfId="0" applyFont="1" applyFill="1" applyBorder="1" applyAlignment="1">
      <alignment horizontal="center"/>
    </xf>
    <xf numFmtId="4" fontId="3" fillId="0" borderId="0" xfId="0" applyNumberFormat="1" applyFont="1"/>
    <xf numFmtId="0" fontId="7" fillId="0" borderId="0" xfId="1" applyFont="1" applyAlignment="1" applyProtection="1">
      <alignment vertical="top"/>
    </xf>
    <xf numFmtId="0" fontId="7" fillId="0" borderId="0" xfId="1" applyFont="1" applyAlignment="1">
      <alignment vertical="top"/>
    </xf>
    <xf numFmtId="0" fontId="7" fillId="0" borderId="0" xfId="1" applyFont="1" applyBorder="1" applyAlignment="1" applyProtection="1">
      <alignment vertical="top"/>
    </xf>
    <xf numFmtId="0" fontId="7" fillId="0" borderId="0" xfId="1" applyFont="1" applyBorder="1" applyAlignment="1" applyProtection="1">
      <alignment vertical="top" wrapText="1"/>
    </xf>
    <xf numFmtId="0" fontId="9" fillId="0" borderId="0" xfId="1" applyFont="1" applyBorder="1" applyAlignment="1" applyProtection="1">
      <alignment vertical="top"/>
    </xf>
    <xf numFmtId="0" fontId="9" fillId="0" borderId="0" xfId="1" applyFont="1" applyBorder="1" applyAlignment="1" applyProtection="1">
      <alignment vertical="top" wrapText="1"/>
    </xf>
    <xf numFmtId="0" fontId="9" fillId="0" borderId="0" xfId="1" applyFont="1" applyAlignment="1">
      <alignment vertical="top"/>
    </xf>
    <xf numFmtId="0" fontId="11" fillId="0" borderId="0" xfId="1" applyFont="1" applyBorder="1" applyAlignment="1" applyProtection="1">
      <alignment vertical="top"/>
    </xf>
    <xf numFmtId="0" fontId="10" fillId="0" borderId="2" xfId="1" applyFont="1" applyBorder="1" applyAlignment="1">
      <alignment horizontal="left" vertical="top"/>
    </xf>
    <xf numFmtId="0" fontId="7" fillId="0" borderId="2" xfId="1" applyFont="1" applyBorder="1" applyAlignment="1">
      <alignment vertical="top"/>
    </xf>
    <xf numFmtId="43" fontId="7" fillId="0" borderId="8" xfId="2" applyFont="1" applyBorder="1" applyAlignment="1" applyProtection="1">
      <alignment horizontal="right" vertical="top"/>
    </xf>
    <xf numFmtId="43" fontId="7" fillId="0" borderId="7" xfId="2" applyFont="1" applyBorder="1" applyAlignment="1" applyProtection="1">
      <alignment horizontal="right" vertical="top"/>
    </xf>
    <xf numFmtId="43" fontId="7" fillId="0" borderId="0" xfId="2" applyFont="1" applyBorder="1" applyAlignment="1" applyProtection="1">
      <alignment horizontal="right" vertical="top"/>
    </xf>
    <xf numFmtId="0" fontId="7" fillId="0" borderId="0" xfId="1" applyFont="1" applyFill="1" applyBorder="1" applyAlignment="1" applyProtection="1">
      <alignment vertical="top"/>
    </xf>
    <xf numFmtId="0" fontId="7" fillId="0" borderId="11" xfId="1" applyFont="1" applyFill="1" applyBorder="1" applyAlignment="1" applyProtection="1">
      <alignment vertical="top"/>
    </xf>
    <xf numFmtId="0" fontId="7" fillId="0" borderId="11" xfId="1" applyFont="1" applyBorder="1" applyAlignment="1" applyProtection="1">
      <alignment vertical="top"/>
    </xf>
    <xf numFmtId="0" fontId="7" fillId="0" borderId="0" xfId="1" applyFont="1" applyBorder="1" applyAlignment="1">
      <alignment vertical="top"/>
    </xf>
    <xf numFmtId="0" fontId="7" fillId="0" borderId="7" xfId="1" applyFont="1" applyBorder="1" applyAlignment="1" applyProtection="1">
      <alignment vertical="top"/>
    </xf>
    <xf numFmtId="0" fontId="7" fillId="0" borderId="0" xfId="1" applyFont="1" applyFill="1" applyBorder="1" applyAlignment="1" applyProtection="1">
      <alignment horizontal="left"/>
      <protection locked="0"/>
    </xf>
    <xf numFmtId="0" fontId="7" fillId="0" borderId="0" xfId="4" applyFont="1" applyBorder="1" applyAlignment="1" applyProtection="1">
      <alignment horizontal="left"/>
      <protection locked="0"/>
    </xf>
    <xf numFmtId="0" fontId="7" fillId="0" borderId="0" xfId="4" applyFont="1" applyBorder="1" applyAlignment="1" applyProtection="1">
      <alignment vertical="top"/>
    </xf>
    <xf numFmtId="0" fontId="7" fillId="0" borderId="0" xfId="1" applyFont="1" applyFill="1" applyBorder="1" applyAlignment="1" applyProtection="1">
      <alignment horizontal="left"/>
    </xf>
    <xf numFmtId="0" fontId="7" fillId="0" borderId="0" xfId="1" applyFont="1" applyBorder="1" applyProtection="1"/>
    <xf numFmtId="0" fontId="7" fillId="0" borderId="0" xfId="1" applyFont="1" applyFill="1" applyBorder="1" applyAlignment="1" applyProtection="1"/>
    <xf numFmtId="0" fontId="7" fillId="0" borderId="0" xfId="1" applyFont="1" applyFill="1" applyBorder="1" applyProtection="1"/>
    <xf numFmtId="0" fontId="7" fillId="0" borderId="0" xfId="1" applyFont="1" applyFill="1" applyBorder="1" applyAlignment="1"/>
    <xf numFmtId="0" fontId="7" fillId="0" borderId="0" xfId="1" applyFont="1" applyFill="1" applyBorder="1"/>
    <xf numFmtId="0" fontId="7" fillId="0" borderId="0" xfId="1" applyFont="1" applyBorder="1"/>
    <xf numFmtId="0" fontId="7" fillId="0" borderId="0" xfId="1" applyFont="1" applyBorder="1" applyAlignment="1"/>
    <xf numFmtId="0" fontId="3" fillId="0" borderId="0" xfId="0" applyFont="1"/>
    <xf numFmtId="0" fontId="3" fillId="0" borderId="0" xfId="0" applyFont="1" applyAlignment="1">
      <alignment horizontal="center"/>
    </xf>
    <xf numFmtId="0" fontId="13" fillId="0" borderId="0" xfId="0" applyFont="1" applyAlignment="1">
      <alignment horizontal="center" vertical="center"/>
    </xf>
    <xf numFmtId="0" fontId="3" fillId="0" borderId="0" xfId="0" applyFont="1" applyAlignment="1">
      <alignment horizontal="right"/>
    </xf>
    <xf numFmtId="4" fontId="3" fillId="0" borderId="0" xfId="0" applyNumberFormat="1" applyFont="1" applyAlignment="1">
      <alignment horizontal="right" indent="1"/>
    </xf>
    <xf numFmtId="4" fontId="3" fillId="0" borderId="0" xfId="0" applyNumberFormat="1" applyFont="1"/>
    <xf numFmtId="4" fontId="0" fillId="0" borderId="13" xfId="0" applyNumberFormat="1" applyBorder="1" applyAlignment="1">
      <alignment horizontal="right"/>
    </xf>
    <xf numFmtId="0" fontId="16" fillId="0" borderId="0" xfId="0" applyFont="1"/>
    <xf numFmtId="0" fontId="0" fillId="0" borderId="0" xfId="0" applyAlignment="1">
      <alignment horizontal="center"/>
    </xf>
    <xf numFmtId="0" fontId="3" fillId="0" borderId="0" xfId="0" applyFont="1" applyAlignment="1">
      <alignment horizontal="left"/>
    </xf>
    <xf numFmtId="0" fontId="0" fillId="0" borderId="0" xfId="0" applyAlignment="1"/>
    <xf numFmtId="0" fontId="3" fillId="0" borderId="0" xfId="0" applyFont="1" applyAlignment="1">
      <alignment wrapText="1"/>
    </xf>
    <xf numFmtId="0" fontId="1" fillId="0" borderId="0" xfId="0" applyFont="1" applyAlignment="1"/>
    <xf numFmtId="0" fontId="0" fillId="0" borderId="0" xfId="0"/>
    <xf numFmtId="0" fontId="1" fillId="3" borderId="1" xfId="0" applyFont="1" applyFill="1"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1" fillId="3" borderId="2" xfId="0" applyFont="1" applyFill="1" applyBorder="1" applyAlignment="1"/>
    <xf numFmtId="10" fontId="1" fillId="0" borderId="0" xfId="5" applyNumberFormat="1" applyFont="1" applyAlignment="1">
      <alignment horizontal="center"/>
    </xf>
    <xf numFmtId="10" fontId="1" fillId="0" borderId="0" xfId="0" applyNumberFormat="1" applyFont="1" applyFill="1" applyAlignment="1">
      <alignment horizontal="center"/>
    </xf>
    <xf numFmtId="0" fontId="0" fillId="0" borderId="0" xfId="0" applyAlignment="1">
      <alignment horizontal="left" vertical="top"/>
    </xf>
    <xf numFmtId="0" fontId="4" fillId="0" borderId="0" xfId="0" applyFont="1" applyAlignment="1">
      <alignment horizontal="left"/>
    </xf>
    <xf numFmtId="10" fontId="0" fillId="0" borderId="0" xfId="0" applyNumberFormat="1" applyBorder="1" applyAlignment="1">
      <alignment horizontal="center"/>
    </xf>
    <xf numFmtId="4" fontId="0" fillId="0" borderId="5" xfId="0" applyNumberFormat="1" applyBorder="1" applyAlignment="1">
      <alignment horizontal="center"/>
    </xf>
    <xf numFmtId="4" fontId="0" fillId="0" borderId="5" xfId="0" applyNumberFormat="1" applyFill="1" applyBorder="1" applyAlignment="1">
      <alignment horizontal="center"/>
    </xf>
    <xf numFmtId="10" fontId="1" fillId="3" borderId="4" xfId="0" applyNumberFormat="1" applyFont="1" applyFill="1" applyBorder="1" applyAlignment="1">
      <alignment horizontal="center"/>
    </xf>
    <xf numFmtId="0" fontId="0" fillId="0" borderId="2" xfId="0" applyBorder="1" applyAlignment="1"/>
    <xf numFmtId="10" fontId="0" fillId="0" borderId="10" xfId="0" applyNumberFormat="1" applyBorder="1" applyAlignment="1">
      <alignment horizontal="center"/>
    </xf>
    <xf numFmtId="10" fontId="0" fillId="0" borderId="5" xfId="0" applyNumberFormat="1" applyBorder="1" applyAlignment="1">
      <alignment horizontal="center"/>
    </xf>
    <xf numFmtId="10" fontId="0" fillId="0" borderId="13" xfId="0" applyNumberFormat="1" applyBorder="1" applyAlignment="1">
      <alignment horizontal="center"/>
    </xf>
    <xf numFmtId="4" fontId="0" fillId="0" borderId="14" xfId="0" applyNumberFormat="1" applyBorder="1" applyAlignment="1">
      <alignment horizontal="right"/>
    </xf>
    <xf numFmtId="4" fontId="1" fillId="3" borderId="5" xfId="0" applyNumberFormat="1" applyFont="1" applyFill="1" applyBorder="1" applyAlignment="1">
      <alignment horizontal="center" vertical="center"/>
    </xf>
    <xf numFmtId="4" fontId="0" fillId="0" borderId="13" xfId="0" applyNumberFormat="1" applyBorder="1" applyAlignment="1">
      <alignment horizontal="center" vertical="center"/>
    </xf>
    <xf numFmtId="0" fontId="0" fillId="0" borderId="13" xfId="0" applyBorder="1" applyAlignment="1">
      <alignment horizontal="center"/>
    </xf>
    <xf numFmtId="10" fontId="0" fillId="0" borderId="6" xfId="0" applyNumberFormat="1" applyBorder="1" applyAlignment="1">
      <alignment horizontal="center" vertical="center"/>
    </xf>
    <xf numFmtId="4" fontId="0" fillId="0" borderId="8" xfId="0" applyNumberFormat="1" applyFill="1" applyBorder="1" applyAlignment="1">
      <alignment horizontal="center"/>
    </xf>
    <xf numFmtId="10" fontId="0" fillId="0" borderId="13" xfId="0" applyNumberFormat="1" applyBorder="1" applyAlignment="1">
      <alignment horizontal="center" vertical="center"/>
    </xf>
    <xf numFmtId="4" fontId="4" fillId="0" borderId="2" xfId="0" applyNumberFormat="1" applyFont="1" applyBorder="1" applyAlignment="1"/>
    <xf numFmtId="0" fontId="3" fillId="0" borderId="2" xfId="0" applyFont="1" applyBorder="1" applyAlignment="1"/>
    <xf numFmtId="0" fontId="18" fillId="0" borderId="0" xfId="1" applyFont="1"/>
    <xf numFmtId="0" fontId="18" fillId="6" borderId="0" xfId="1" applyFont="1" applyFill="1" applyBorder="1" applyAlignment="1" applyProtection="1">
      <alignment horizontal="center"/>
      <protection locked="0"/>
    </xf>
    <xf numFmtId="0" fontId="18" fillId="6" borderId="0" xfId="1" applyFont="1" applyFill="1" applyBorder="1" applyAlignment="1" applyProtection="1">
      <alignment horizontal="left"/>
      <protection locked="0"/>
    </xf>
    <xf numFmtId="2" fontId="18" fillId="6" borderId="0" xfId="1" applyNumberFormat="1" applyFont="1" applyFill="1" applyBorder="1" applyAlignment="1" applyProtection="1">
      <alignment horizontal="right"/>
      <protection locked="0"/>
    </xf>
    <xf numFmtId="0" fontId="18" fillId="6" borderId="0" xfId="1" applyFont="1" applyFill="1" applyBorder="1" applyProtection="1"/>
    <xf numFmtId="0" fontId="18" fillId="0" borderId="0" xfId="1" applyFont="1" applyBorder="1" applyProtection="1"/>
    <xf numFmtId="0" fontId="18" fillId="0" borderId="0" xfId="1" applyFont="1" applyBorder="1" applyProtection="1">
      <protection locked="0"/>
    </xf>
    <xf numFmtId="0" fontId="18" fillId="0" borderId="0" xfId="1" applyFont="1" applyBorder="1"/>
    <xf numFmtId="0" fontId="18" fillId="0" borderId="0" xfId="1" applyFont="1" applyAlignment="1">
      <alignment vertical="center"/>
    </xf>
    <xf numFmtId="0" fontId="18" fillId="0" borderId="0" xfId="1" applyFont="1" applyBorder="1" applyAlignment="1">
      <alignment vertical="center"/>
    </xf>
    <xf numFmtId="0" fontId="18" fillId="6" borderId="0" xfId="1" applyFont="1" applyFill="1" applyBorder="1"/>
    <xf numFmtId="0" fontId="4" fillId="0" borderId="22" xfId="1" applyFont="1" applyFill="1" applyBorder="1" applyAlignment="1">
      <alignment horizontal="center" vertical="center"/>
    </xf>
    <xf numFmtId="0" fontId="4" fillId="0" borderId="16" xfId="1" applyFont="1" applyFill="1" applyBorder="1" applyAlignment="1">
      <alignment horizontal="center" vertical="center"/>
    </xf>
    <xf numFmtId="0" fontId="4" fillId="0" borderId="23" xfId="1" applyFont="1" applyFill="1" applyBorder="1" applyAlignment="1">
      <alignment horizontal="center" vertical="center"/>
    </xf>
    <xf numFmtId="39" fontId="3" fillId="0" borderId="16" xfId="6" applyNumberFormat="1" applyFont="1" applyFill="1" applyBorder="1" applyAlignment="1" applyProtection="1">
      <alignment horizontal="center" vertical="center"/>
    </xf>
    <xf numFmtId="2" fontId="3" fillId="0" borderId="22" xfId="1" applyNumberFormat="1" applyFont="1" applyFill="1" applyBorder="1" applyAlignment="1">
      <alignment horizontal="center" vertical="center"/>
    </xf>
    <xf numFmtId="2" fontId="3" fillId="0" borderId="16" xfId="1" applyNumberFormat="1" applyFont="1" applyFill="1" applyBorder="1" applyAlignment="1">
      <alignment horizontal="center" vertical="center"/>
    </xf>
    <xf numFmtId="2" fontId="3" fillId="0" borderId="23" xfId="1" applyNumberFormat="1" applyFont="1" applyFill="1" applyBorder="1" applyAlignment="1">
      <alignment horizontal="center" vertical="center"/>
    </xf>
    <xf numFmtId="0" fontId="3" fillId="0" borderId="0" xfId="1" applyFont="1" applyAlignment="1">
      <alignment vertical="center"/>
    </xf>
    <xf numFmtId="4" fontId="3" fillId="0" borderId="20" xfId="6" applyNumberFormat="1" applyFont="1" applyFill="1" applyBorder="1" applyAlignment="1">
      <alignment horizontal="center" vertical="center"/>
    </xf>
    <xf numFmtId="168" fontId="4" fillId="0" borderId="24" xfId="6" applyNumberFormat="1" applyFont="1" applyFill="1" applyBorder="1" applyAlignment="1" applyProtection="1">
      <alignment vertical="center"/>
    </xf>
    <xf numFmtId="0" fontId="3" fillId="0" borderId="0" xfId="1" applyFont="1" applyBorder="1" applyAlignment="1">
      <alignment vertical="center"/>
    </xf>
    <xf numFmtId="0" fontId="3" fillId="0" borderId="19" xfId="1" applyFont="1" applyBorder="1" applyAlignment="1">
      <alignment vertical="center"/>
    </xf>
    <xf numFmtId="0" fontId="4" fillId="0" borderId="0" xfId="0" applyFont="1" applyBorder="1" applyAlignment="1">
      <alignment horizontal="left" vertical="center"/>
    </xf>
    <xf numFmtId="0" fontId="18" fillId="6" borderId="0" xfId="1" applyFont="1" applyFill="1" applyBorder="1" applyAlignment="1" applyProtection="1">
      <alignment horizontal="left" vertical="center"/>
      <protection locked="0"/>
    </xf>
    <xf numFmtId="0" fontId="18" fillId="6" borderId="0" xfId="1" applyFont="1" applyFill="1" applyBorder="1" applyAlignment="1" applyProtection="1">
      <alignment horizontal="center" vertical="center"/>
      <protection locked="0"/>
    </xf>
    <xf numFmtId="2" fontId="18" fillId="6" borderId="0" xfId="1" applyNumberFormat="1" applyFont="1" applyFill="1" applyBorder="1" applyAlignment="1" applyProtection="1">
      <alignment horizontal="right" vertical="center"/>
      <protection locked="0"/>
    </xf>
    <xf numFmtId="0" fontId="18" fillId="6" borderId="0" xfId="1" applyFont="1" applyFill="1" applyBorder="1" applyAlignment="1" applyProtection="1">
      <alignment vertical="center"/>
    </xf>
    <xf numFmtId="0" fontId="18" fillId="0" borderId="0" xfId="1" applyFont="1" applyBorder="1" applyAlignment="1" applyProtection="1">
      <alignment vertical="center"/>
    </xf>
    <xf numFmtId="0" fontId="18" fillId="0" borderId="0" xfId="1" applyFont="1" applyBorder="1" applyAlignment="1" applyProtection="1">
      <alignment vertical="center"/>
      <protection locked="0"/>
    </xf>
    <xf numFmtId="0" fontId="1" fillId="0" borderId="0" xfId="0" applyFont="1" applyBorder="1" applyAlignment="1">
      <alignment vertical="center"/>
    </xf>
    <xf numFmtId="0" fontId="0" fillId="0" borderId="0" xfId="0" applyBorder="1" applyAlignment="1">
      <alignment vertical="center"/>
    </xf>
    <xf numFmtId="0" fontId="0" fillId="0" borderId="0" xfId="0"/>
    <xf numFmtId="0" fontId="1" fillId="3" borderId="2" xfId="0" applyFont="1" applyFill="1" applyBorder="1" applyAlignment="1"/>
    <xf numFmtId="4" fontId="0" fillId="0" borderId="0" xfId="0" applyNumberFormat="1"/>
    <xf numFmtId="0" fontId="0" fillId="0" borderId="0" xfId="0"/>
    <xf numFmtId="4" fontId="0" fillId="0" borderId="0" xfId="0" applyNumberFormat="1" applyAlignment="1">
      <alignment horizontal="right"/>
    </xf>
    <xf numFmtId="0" fontId="1" fillId="3" borderId="2" xfId="0" applyFont="1" applyFill="1" applyBorder="1" applyAlignment="1"/>
    <xf numFmtId="4" fontId="1" fillId="3" borderId="4" xfId="0" applyNumberFormat="1" applyFont="1" applyFill="1" applyBorder="1" applyAlignment="1">
      <alignment horizontal="center"/>
    </xf>
    <xf numFmtId="0" fontId="1" fillId="3" borderId="1" xfId="0" applyFont="1" applyFill="1" applyBorder="1" applyAlignment="1">
      <alignment horizontal="center"/>
    </xf>
    <xf numFmtId="0" fontId="4" fillId="0" borderId="2" xfId="0" applyFont="1" applyBorder="1" applyAlignment="1">
      <alignment horizontal="center"/>
    </xf>
    <xf numFmtId="4" fontId="1" fillId="0" borderId="4" xfId="0" applyNumberFormat="1" applyFont="1" applyFill="1" applyBorder="1" applyAlignment="1">
      <alignment horizontal="center"/>
    </xf>
    <xf numFmtId="10" fontId="1" fillId="0" borderId="4" xfId="0" applyNumberFormat="1" applyFont="1" applyFill="1" applyBorder="1" applyAlignment="1">
      <alignment horizontal="center"/>
    </xf>
    <xf numFmtId="0" fontId="0" fillId="0" borderId="0" xfId="0" applyBorder="1"/>
    <xf numFmtId="0" fontId="4" fillId="0" borderId="16" xfId="1" applyFont="1" applyFill="1" applyBorder="1" applyAlignment="1">
      <alignment horizontal="center" vertical="center" wrapText="1"/>
    </xf>
    <xf numFmtId="10" fontId="4" fillId="0" borderId="20" xfId="6" applyNumberFormat="1" applyFont="1" applyFill="1" applyBorder="1" applyAlignment="1" applyProtection="1">
      <alignment horizontal="center" vertical="center"/>
    </xf>
    <xf numFmtId="0" fontId="3" fillId="0" borderId="16" xfId="0" applyFont="1" applyBorder="1" applyAlignment="1">
      <alignment horizontal="center"/>
    </xf>
    <xf numFmtId="0" fontId="3" fillId="0" borderId="0" xfId="0" applyFont="1" applyAlignment="1">
      <alignment horizontal="left" vertical="center"/>
    </xf>
    <xf numFmtId="0" fontId="4" fillId="0" borderId="0" xfId="0" applyFont="1" applyAlignment="1">
      <alignment horizontal="left" vertical="center"/>
    </xf>
    <xf numFmtId="0" fontId="0" fillId="0" borderId="0" xfId="0" applyAlignment="1">
      <alignment horizontal="left" vertical="center"/>
    </xf>
    <xf numFmtId="0" fontId="1" fillId="0" borderId="0" xfId="0" applyFont="1" applyAlignment="1">
      <alignment vertical="center"/>
    </xf>
    <xf numFmtId="0" fontId="0" fillId="0" borderId="0" xfId="0" applyAlignment="1">
      <alignment vertical="center"/>
    </xf>
    <xf numFmtId="0" fontId="0" fillId="0" borderId="13" xfId="0" applyFill="1" applyBorder="1" applyAlignment="1">
      <alignment horizontal="center"/>
    </xf>
    <xf numFmtId="0" fontId="0" fillId="0" borderId="0" xfId="0" applyFill="1" applyBorder="1" applyAlignment="1">
      <alignment horizontal="center"/>
    </xf>
    <xf numFmtId="0" fontId="4" fillId="0" borderId="2" xfId="0" applyFont="1" applyBorder="1" applyAlignment="1">
      <alignment horizontal="center" vertical="center" textRotation="90"/>
    </xf>
    <xf numFmtId="4" fontId="4" fillId="0" borderId="2" xfId="0" applyNumberFormat="1" applyFont="1" applyBorder="1" applyAlignment="1">
      <alignment vertical="center"/>
    </xf>
    <xf numFmtId="4" fontId="4" fillId="0" borderId="2" xfId="0" applyNumberFormat="1" applyFont="1" applyBorder="1" applyAlignment="1">
      <alignment horizontal="center" vertical="center"/>
    </xf>
    <xf numFmtId="0" fontId="4" fillId="0" borderId="25" xfId="0" applyFont="1" applyBorder="1" applyAlignment="1">
      <alignment horizontal="center"/>
    </xf>
    <xf numFmtId="0" fontId="4" fillId="0" borderId="25" xfId="0" applyFont="1" applyBorder="1" applyAlignment="1">
      <alignment horizontal="left" indent="1"/>
    </xf>
    <xf numFmtId="4" fontId="4" fillId="0" borderId="25" xfId="0" applyNumberFormat="1" applyFont="1" applyBorder="1" applyAlignment="1"/>
    <xf numFmtId="4" fontId="3" fillId="0" borderId="28" xfId="0" applyNumberFormat="1" applyFont="1" applyBorder="1" applyAlignment="1">
      <alignment horizontal="center" vertical="center"/>
    </xf>
    <xf numFmtId="10" fontId="3" fillId="0" borderId="16" xfId="0" applyNumberFormat="1" applyFont="1" applyBorder="1" applyAlignment="1">
      <alignment horizontal="left" indent="1"/>
    </xf>
    <xf numFmtId="4" fontId="3" fillId="0" borderId="16" xfId="0" applyNumberFormat="1" applyFont="1" applyBorder="1" applyAlignment="1"/>
    <xf numFmtId="0" fontId="3" fillId="0" borderId="16" xfId="0" applyFont="1" applyBorder="1" applyAlignment="1"/>
    <xf numFmtId="4" fontId="3" fillId="0" borderId="23" xfId="0" applyNumberFormat="1" applyFont="1" applyBorder="1" applyAlignment="1">
      <alignment horizontal="right" indent="1"/>
    </xf>
    <xf numFmtId="0" fontId="4" fillId="0" borderId="16" xfId="0" applyFont="1" applyBorder="1" applyAlignment="1">
      <alignment horizontal="center"/>
    </xf>
    <xf numFmtId="10" fontId="4" fillId="0" borderId="16" xfId="0" applyNumberFormat="1" applyFont="1" applyBorder="1" applyAlignment="1">
      <alignment horizontal="left" indent="1"/>
    </xf>
    <xf numFmtId="4" fontId="4" fillId="0" borderId="16" xfId="0" applyNumberFormat="1" applyFont="1" applyBorder="1" applyAlignment="1"/>
    <xf numFmtId="4" fontId="3" fillId="0" borderId="23" xfId="0" applyNumberFormat="1" applyFont="1" applyBorder="1" applyAlignment="1">
      <alignment horizontal="center" vertical="center"/>
    </xf>
    <xf numFmtId="4" fontId="4" fillId="0" borderId="26" xfId="0" applyNumberFormat="1" applyFont="1" applyBorder="1" applyAlignment="1"/>
    <xf numFmtId="167" fontId="4" fillId="0" borderId="25" xfId="0" applyNumberFormat="1" applyFont="1" applyBorder="1" applyAlignment="1">
      <alignment horizontal="left" indent="1"/>
    </xf>
    <xf numFmtId="4" fontId="4" fillId="0" borderId="25" xfId="0" applyNumberFormat="1" applyFont="1" applyBorder="1"/>
    <xf numFmtId="10" fontId="3" fillId="0" borderId="16" xfId="0" applyNumberFormat="1" applyFont="1" applyBorder="1" applyAlignment="1">
      <alignment horizontal="center"/>
    </xf>
    <xf numFmtId="4" fontId="4" fillId="0" borderId="16" xfId="0" applyNumberFormat="1" applyFont="1" applyBorder="1"/>
    <xf numFmtId="4" fontId="3" fillId="0" borderId="16" xfId="0" applyNumberFormat="1" applyFont="1" applyBorder="1"/>
    <xf numFmtId="167" fontId="3" fillId="0" borderId="16" xfId="0" applyNumberFormat="1" applyFont="1" applyBorder="1" applyAlignment="1">
      <alignment horizontal="left" indent="1"/>
    </xf>
    <xf numFmtId="0" fontId="3" fillId="0" borderId="16" xfId="0" applyFont="1" applyBorder="1"/>
    <xf numFmtId="0" fontId="4" fillId="0" borderId="16" xfId="0" applyFont="1" applyBorder="1" applyAlignment="1">
      <alignment horizontal="left" indent="1"/>
    </xf>
    <xf numFmtId="3" fontId="22" fillId="0" borderId="26" xfId="0" applyNumberFormat="1" applyFont="1" applyBorder="1" applyAlignment="1">
      <alignment horizontal="center"/>
    </xf>
    <xf numFmtId="4" fontId="0" fillId="0" borderId="0" xfId="0" applyNumberFormat="1"/>
    <xf numFmtId="0" fontId="0" fillId="0" borderId="0" xfId="0"/>
    <xf numFmtId="0" fontId="1" fillId="3" borderId="2" xfId="0" applyFont="1" applyFill="1" applyBorder="1" applyAlignment="1"/>
    <xf numFmtId="4" fontId="1" fillId="3" borderId="5" xfId="0" applyNumberFormat="1" applyFont="1" applyFill="1" applyBorder="1" applyAlignment="1">
      <alignment horizontal="center" vertical="center"/>
    </xf>
    <xf numFmtId="0" fontId="1" fillId="3" borderId="1" xfId="0" applyFont="1" applyFill="1" applyBorder="1" applyAlignment="1">
      <alignment horizontal="center"/>
    </xf>
    <xf numFmtId="0" fontId="22" fillId="0" borderId="16" xfId="0" applyFont="1" applyBorder="1" applyAlignment="1">
      <alignment horizontal="center"/>
    </xf>
    <xf numFmtId="0" fontId="22" fillId="0" borderId="26" xfId="0" applyFont="1" applyBorder="1" applyAlignment="1">
      <alignment horizontal="center"/>
    </xf>
    <xf numFmtId="0" fontId="0" fillId="0" borderId="0" xfId="0" applyAlignment="1">
      <alignment horizontal="center" vertical="center"/>
    </xf>
    <xf numFmtId="0" fontId="0" fillId="0" borderId="0" xfId="0" applyAlignment="1">
      <alignment horizontal="right" vertical="center"/>
    </xf>
    <xf numFmtId="0" fontId="3" fillId="0" borderId="0" xfId="0" applyFont="1" applyAlignment="1">
      <alignment horizontal="right" vertical="center"/>
    </xf>
    <xf numFmtId="0" fontId="22" fillId="0" borderId="22" xfId="0" applyFont="1" applyBorder="1" applyAlignment="1"/>
    <xf numFmtId="0" fontId="22" fillId="0" borderId="29" xfId="0" applyFont="1" applyBorder="1" applyAlignment="1"/>
    <xf numFmtId="171" fontId="3" fillId="0" borderId="16" xfId="0" applyNumberFormat="1" applyFont="1" applyBorder="1" applyAlignment="1">
      <alignment horizontal="center"/>
    </xf>
    <xf numFmtId="172" fontId="3" fillId="0" borderId="16" xfId="0" applyNumberFormat="1" applyFont="1" applyBorder="1" applyAlignment="1">
      <alignment horizontal="left" indent="1"/>
    </xf>
    <xf numFmtId="0" fontId="3" fillId="0" borderId="7" xfId="0" applyFont="1" applyBorder="1"/>
    <xf numFmtId="0" fontId="3" fillId="0" borderId="7" xfId="0" applyFont="1" applyBorder="1" applyAlignment="1">
      <alignment horizontal="center"/>
    </xf>
    <xf numFmtId="4" fontId="3" fillId="0" borderId="7" xfId="0" applyNumberFormat="1" applyFont="1" applyBorder="1"/>
    <xf numFmtId="4" fontId="3" fillId="0" borderId="7" xfId="0" applyNumberFormat="1" applyFont="1" applyBorder="1" applyAlignment="1">
      <alignment horizontal="right" indent="1"/>
    </xf>
    <xf numFmtId="0" fontId="7" fillId="0" borderId="0" xfId="1" applyFont="1" applyBorder="1"/>
    <xf numFmtId="0" fontId="0" fillId="0" borderId="0" xfId="0" applyAlignment="1">
      <alignment horizontal="center" vertical="center" wrapText="1"/>
    </xf>
    <xf numFmtId="0" fontId="5" fillId="6" borderId="0" xfId="59" applyFont="1" applyFill="1" applyBorder="1" applyAlignment="1">
      <alignment vertical="center"/>
    </xf>
    <xf numFmtId="43" fontId="5" fillId="6" borderId="0" xfId="60" applyFont="1" applyFill="1" applyBorder="1" applyAlignment="1">
      <alignment vertical="center"/>
    </xf>
    <xf numFmtId="4" fontId="6" fillId="9" borderId="34" xfId="59" applyNumberFormat="1" applyFont="1" applyFill="1" applyBorder="1" applyAlignment="1">
      <alignment horizontal="center" vertical="center"/>
    </xf>
    <xf numFmtId="0" fontId="6" fillId="9" borderId="34" xfId="59" applyFont="1" applyFill="1" applyBorder="1" applyAlignment="1">
      <alignment horizontal="center" vertical="center"/>
    </xf>
    <xf numFmtId="43" fontId="6" fillId="9" borderId="34" xfId="60" applyFont="1" applyFill="1" applyBorder="1" applyAlignment="1">
      <alignment horizontal="center"/>
    </xf>
    <xf numFmtId="0" fontId="6" fillId="9" borderId="72" xfId="59" applyFont="1" applyFill="1" applyBorder="1" applyAlignment="1">
      <alignment horizontal="center"/>
    </xf>
    <xf numFmtId="0" fontId="6" fillId="9" borderId="72" xfId="59" applyFont="1" applyFill="1" applyBorder="1" applyAlignment="1">
      <alignment horizontal="left"/>
    </xf>
    <xf numFmtId="43" fontId="6" fillId="9" borderId="72" xfId="60" applyFont="1" applyFill="1" applyBorder="1" applyAlignment="1">
      <alignment horizontal="center"/>
    </xf>
    <xf numFmtId="0" fontId="5" fillId="6" borderId="73" xfId="59" applyFont="1" applyFill="1" applyBorder="1" applyAlignment="1">
      <alignment horizontal="center"/>
    </xf>
    <xf numFmtId="0" fontId="5" fillId="6" borderId="73" xfId="59" applyFont="1" applyFill="1" applyBorder="1"/>
    <xf numFmtId="43" fontId="5" fillId="6" borderId="73" xfId="60" applyFont="1" applyFill="1" applyBorder="1" applyAlignment="1">
      <alignment horizontal="center"/>
    </xf>
    <xf numFmtId="0" fontId="5" fillId="6" borderId="73" xfId="59" applyFont="1" applyFill="1" applyBorder="1" applyAlignment="1"/>
    <xf numFmtId="43" fontId="5" fillId="6" borderId="73" xfId="60" applyFont="1" applyFill="1" applyBorder="1" applyAlignment="1"/>
    <xf numFmtId="0" fontId="5" fillId="6" borderId="73" xfId="59" applyFont="1" applyFill="1" applyBorder="1" applyAlignment="1">
      <alignment wrapText="1"/>
    </xf>
    <xf numFmtId="0" fontId="6" fillId="6" borderId="73" xfId="59" applyFont="1" applyFill="1" applyBorder="1" applyAlignment="1">
      <alignment horizontal="center"/>
    </xf>
    <xf numFmtId="0" fontId="6" fillId="6" borderId="73" xfId="59" applyFont="1" applyFill="1" applyBorder="1"/>
    <xf numFmtId="43" fontId="6" fillId="6" borderId="73" xfId="60" applyFont="1" applyFill="1" applyBorder="1" applyAlignment="1">
      <alignment horizontal="center"/>
    </xf>
    <xf numFmtId="0" fontId="23" fillId="4" borderId="0" xfId="36" applyFont="1" applyFill="1" applyBorder="1" applyAlignment="1">
      <alignment horizontal="center" vertical="center"/>
    </xf>
    <xf numFmtId="0" fontId="0" fillId="0" borderId="36" xfId="0" applyBorder="1"/>
    <xf numFmtId="0" fontId="0" fillId="0" borderId="38" xfId="0" applyBorder="1" applyAlignment="1">
      <alignment horizontal="left" vertical="top"/>
    </xf>
    <xf numFmtId="0" fontId="23" fillId="4" borderId="39" xfId="36" applyFont="1" applyFill="1" applyBorder="1" applyAlignment="1">
      <alignment horizontal="center" vertical="center"/>
    </xf>
    <xf numFmtId="0" fontId="25" fillId="0" borderId="38"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39" xfId="0" applyFont="1" applyFill="1" applyBorder="1" applyAlignment="1">
      <alignment horizontal="center" vertical="center" wrapText="1"/>
    </xf>
    <xf numFmtId="0" fontId="33" fillId="0" borderId="0" xfId="0" applyFont="1" applyBorder="1" applyAlignment="1">
      <alignment horizontal="left"/>
    </xf>
    <xf numFmtId="0" fontId="33" fillId="0" borderId="0" xfId="0" applyFont="1" applyBorder="1"/>
    <xf numFmtId="0" fontId="33" fillId="0" borderId="0" xfId="0" applyFont="1" applyFill="1" applyBorder="1" applyAlignment="1">
      <alignment horizontal="left"/>
    </xf>
    <xf numFmtId="0" fontId="34" fillId="0" borderId="0" xfId="0" applyFont="1" applyBorder="1" applyAlignment="1">
      <alignment horizontal="left"/>
    </xf>
    <xf numFmtId="0" fontId="0" fillId="0" borderId="0" xfId="0"/>
    <xf numFmtId="0" fontId="0" fillId="0" borderId="0" xfId="0" applyAlignment="1">
      <alignment horizontal="left" vertical="center" wrapText="1"/>
    </xf>
    <xf numFmtId="0" fontId="36" fillId="0" borderId="0" xfId="0" applyFont="1" applyAlignment="1">
      <alignment horizontal="left" vertical="center" wrapText="1"/>
    </xf>
    <xf numFmtId="0" fontId="36" fillId="0" borderId="0" xfId="0" applyFont="1" applyAlignment="1">
      <alignment horizontal="center" vertical="center" wrapText="1"/>
    </xf>
    <xf numFmtId="0" fontId="35" fillId="0" borderId="0" xfId="0" applyFont="1" applyAlignment="1">
      <alignment horizontal="left" vertical="center" wrapText="1"/>
    </xf>
    <xf numFmtId="0" fontId="35" fillId="0" borderId="0" xfId="0" applyFont="1" applyAlignment="1">
      <alignment horizontal="center" vertical="center" wrapText="1"/>
    </xf>
    <xf numFmtId="0" fontId="35" fillId="0" borderId="0" xfId="0" applyFont="1" applyAlignment="1">
      <alignment horizontal="right" vertical="center" wrapText="1"/>
    </xf>
    <xf numFmtId="4" fontId="35" fillId="0" borderId="0" xfId="0" applyNumberFormat="1" applyFont="1" applyAlignment="1">
      <alignment horizontal="right" vertical="center" wrapText="1"/>
    </xf>
    <xf numFmtId="0" fontId="36" fillId="0" borderId="0" xfId="0" applyFont="1" applyAlignment="1">
      <alignment vertical="center"/>
    </xf>
    <xf numFmtId="0" fontId="35" fillId="0" borderId="0" xfId="0" applyFont="1" applyAlignment="1">
      <alignment horizontal="justify" vertical="center" wrapText="1"/>
    </xf>
    <xf numFmtId="10" fontId="0" fillId="0" borderId="0" xfId="0" applyNumberFormat="1"/>
    <xf numFmtId="10" fontId="35" fillId="0" borderId="0" xfId="0" applyNumberFormat="1" applyFont="1" applyAlignment="1">
      <alignment horizontal="right" vertical="center" wrapText="1"/>
    </xf>
    <xf numFmtId="4" fontId="0" fillId="0" borderId="0" xfId="0" applyNumberFormat="1" applyAlignment="1">
      <alignment horizontal="right" vertical="center"/>
    </xf>
    <xf numFmtId="4" fontId="3" fillId="0" borderId="0" xfId="0" applyNumberFormat="1" applyFont="1" applyAlignment="1">
      <alignment horizontal="center" vertical="center" wrapText="1"/>
    </xf>
    <xf numFmtId="0" fontId="1" fillId="0" borderId="0" xfId="0" applyFont="1" applyBorder="1" applyAlignment="1">
      <alignment horizontal="center" vertical="center"/>
    </xf>
    <xf numFmtId="4" fontId="0" fillId="0" borderId="16" xfId="0" applyNumberFormat="1" applyBorder="1" applyAlignment="1">
      <alignment horizontal="right" vertical="center"/>
    </xf>
    <xf numFmtId="0" fontId="3" fillId="0" borderId="16" xfId="0" applyFont="1" applyBorder="1" applyAlignment="1">
      <alignment horizontal="center" vertical="center"/>
    </xf>
    <xf numFmtId="0" fontId="1" fillId="3" borderId="16" xfId="0" applyFont="1" applyFill="1" applyBorder="1" applyAlignment="1">
      <alignment vertical="center"/>
    </xf>
    <xf numFmtId="0" fontId="0" fillId="0" borderId="35"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0" fontId="33" fillId="0" borderId="41" xfId="0" applyFont="1" applyBorder="1"/>
    <xf numFmtId="0" fontId="0" fillId="0" borderId="42" xfId="0" applyBorder="1"/>
    <xf numFmtId="0" fontId="24" fillId="0" borderId="38" xfId="0" applyFont="1" applyBorder="1" applyAlignment="1">
      <alignment horizontal="center"/>
    </xf>
    <xf numFmtId="0" fontId="24" fillId="0" borderId="0" xfId="0" applyFont="1" applyBorder="1" applyAlignment="1">
      <alignment horizontal="center"/>
    </xf>
    <xf numFmtId="0" fontId="24" fillId="0" borderId="39" xfId="0" applyFont="1" applyBorder="1" applyAlignment="1">
      <alignment horizontal="center"/>
    </xf>
    <xf numFmtId="0" fontId="40" fillId="0" borderId="0" xfId="1" applyFont="1"/>
    <xf numFmtId="0" fontId="3" fillId="0" borderId="35" xfId="0" applyFont="1" applyBorder="1" applyAlignment="1">
      <alignment horizontal="left" vertical="top"/>
    </xf>
    <xf numFmtId="0" fontId="3" fillId="0" borderId="38" xfId="0" applyFont="1" applyBorder="1" applyAlignment="1">
      <alignment horizontal="left" vertical="center"/>
    </xf>
    <xf numFmtId="0" fontId="0" fillId="0" borderId="38" xfId="0" applyBorder="1" applyAlignment="1">
      <alignment horizontal="left" vertical="center"/>
    </xf>
    <xf numFmtId="0" fontId="39" fillId="0" borderId="7" xfId="0" applyFont="1" applyBorder="1" applyAlignment="1">
      <alignment horizontal="left" vertical="center"/>
    </xf>
    <xf numFmtId="0" fontId="42" fillId="0" borderId="0" xfId="0" applyFont="1" applyBorder="1" applyAlignment="1">
      <alignment horizontal="center" vertical="center"/>
    </xf>
    <xf numFmtId="0" fontId="39" fillId="0" borderId="11" xfId="0" applyFont="1" applyBorder="1" applyAlignment="1">
      <alignment horizontal="left" vertical="center"/>
    </xf>
    <xf numFmtId="0" fontId="1" fillId="0" borderId="85" xfId="0" applyNumberFormat="1" applyFont="1" applyBorder="1" applyAlignment="1">
      <alignment horizontal="center" vertical="center" wrapText="1"/>
    </xf>
    <xf numFmtId="0" fontId="0" fillId="0" borderId="0" xfId="0" applyNumberFormat="1" applyFont="1" applyBorder="1" applyAlignment="1">
      <alignment horizontal="center" vertical="center" shrinkToFit="1"/>
    </xf>
    <xf numFmtId="0" fontId="4" fillId="0" borderId="36" xfId="0" applyFont="1" applyBorder="1" applyAlignment="1">
      <alignment horizontal="left" vertical="center"/>
    </xf>
    <xf numFmtId="0" fontId="3" fillId="0" borderId="36" xfId="0" applyFont="1" applyBorder="1" applyAlignment="1">
      <alignment vertical="center"/>
    </xf>
    <xf numFmtId="0" fontId="3" fillId="0" borderId="37" xfId="0" applyFont="1" applyBorder="1" applyAlignment="1">
      <alignment vertical="center"/>
    </xf>
    <xf numFmtId="0" fontId="3" fillId="0" borderId="0" xfId="0" applyFont="1" applyBorder="1" applyAlignment="1">
      <alignment vertical="center" wrapText="1"/>
    </xf>
    <xf numFmtId="0" fontId="3" fillId="0" borderId="39" xfId="0" applyFont="1" applyBorder="1" applyAlignment="1">
      <alignment vertical="center" wrapText="1"/>
    </xf>
    <xf numFmtId="0" fontId="1" fillId="0" borderId="39" xfId="0" applyFont="1" applyBorder="1" applyAlignment="1">
      <alignment vertical="center"/>
    </xf>
    <xf numFmtId="4" fontId="0" fillId="0" borderId="0" xfId="0" applyNumberFormat="1" applyBorder="1" applyAlignment="1">
      <alignment horizontal="right" vertical="center"/>
    </xf>
    <xf numFmtId="10" fontId="1" fillId="0" borderId="39" xfId="5" applyNumberFormat="1" applyFont="1" applyBorder="1" applyAlignment="1">
      <alignment horizontal="center" vertical="center"/>
    </xf>
    <xf numFmtId="10" fontId="1" fillId="0" borderId="39" xfId="0" applyNumberFormat="1" applyFont="1" applyFill="1" applyBorder="1" applyAlignment="1">
      <alignment horizontal="center" vertical="center"/>
    </xf>
    <xf numFmtId="0" fontId="1" fillId="0" borderId="94" xfId="0" applyFont="1" applyBorder="1" applyAlignment="1">
      <alignment horizontal="center" vertical="center"/>
    </xf>
    <xf numFmtId="4" fontId="0" fillId="0" borderId="85" xfId="0" applyNumberFormat="1" applyBorder="1" applyAlignment="1">
      <alignment horizontal="right" vertical="center"/>
    </xf>
    <xf numFmtId="4" fontId="1" fillId="3" borderId="85" xfId="0" applyNumberFormat="1" applyFont="1" applyFill="1" applyBorder="1" applyAlignment="1">
      <alignment horizontal="right" vertical="center"/>
    </xf>
    <xf numFmtId="0" fontId="0" fillId="0" borderId="84" xfId="0" applyBorder="1" applyAlignment="1">
      <alignment horizontal="center" vertical="center" shrinkToFit="1"/>
    </xf>
    <xf numFmtId="165" fontId="7" fillId="0" borderId="0" xfId="37" applyFont="1" applyAlignment="1">
      <alignment vertical="top"/>
    </xf>
    <xf numFmtId="0" fontId="0" fillId="0" borderId="16" xfId="0" applyBorder="1" applyAlignment="1">
      <alignment horizontal="left" vertical="center" wrapText="1" indent="6"/>
    </xf>
    <xf numFmtId="0" fontId="1" fillId="3" borderId="16" xfId="0" applyFont="1" applyFill="1" applyBorder="1" applyAlignment="1">
      <alignment horizontal="left" vertical="center" indent="4"/>
    </xf>
    <xf numFmtId="0" fontId="0" fillId="0" borderId="7" xfId="0" applyBorder="1" applyAlignment="1"/>
    <xf numFmtId="0" fontId="7" fillId="0" borderId="0" xfId="0" applyFont="1" applyBorder="1" applyAlignment="1" applyProtection="1">
      <alignment vertical="top"/>
    </xf>
    <xf numFmtId="0" fontId="7" fillId="0" borderId="0" xfId="0" applyFont="1" applyBorder="1" applyAlignment="1" applyProtection="1">
      <alignment vertical="top" wrapText="1"/>
    </xf>
    <xf numFmtId="0" fontId="7" fillId="0" borderId="15" xfId="0" applyFont="1" applyBorder="1" applyAlignment="1" applyProtection="1">
      <alignment vertical="top" wrapText="1"/>
    </xf>
    <xf numFmtId="0" fontId="9" fillId="0" borderId="0" xfId="0" applyFont="1" applyBorder="1" applyAlignment="1" applyProtection="1">
      <alignment vertical="top"/>
    </xf>
    <xf numFmtId="0" fontId="9" fillId="0" borderId="0" xfId="0" applyFont="1" applyBorder="1" applyAlignment="1" applyProtection="1">
      <alignment vertical="top" wrapText="1"/>
    </xf>
    <xf numFmtId="0" fontId="9" fillId="0" borderId="15" xfId="0" applyFont="1" applyBorder="1" applyAlignment="1" applyProtection="1">
      <alignment vertical="top" wrapText="1"/>
    </xf>
    <xf numFmtId="0" fontId="4" fillId="0" borderId="4" xfId="0" applyNumberFormat="1" applyFont="1" applyFill="1" applyBorder="1" applyAlignment="1">
      <alignment horizontal="left" vertical="center" wrapText="1" indent="2"/>
    </xf>
    <xf numFmtId="0" fontId="9" fillId="0" borderId="38" xfId="1" applyFont="1" applyBorder="1" applyAlignment="1">
      <alignment vertical="top"/>
    </xf>
    <xf numFmtId="0" fontId="9" fillId="0" borderId="39" xfId="1" applyFont="1" applyBorder="1" applyAlignment="1">
      <alignment vertical="top"/>
    </xf>
    <xf numFmtId="0" fontId="10" fillId="0" borderId="38" xfId="1" applyFont="1" applyBorder="1" applyAlignment="1">
      <alignment vertical="top"/>
    </xf>
    <xf numFmtId="0" fontId="10" fillId="0" borderId="40" xfId="1" applyFont="1" applyBorder="1" applyAlignment="1">
      <alignment vertical="top"/>
    </xf>
    <xf numFmtId="10" fontId="44" fillId="0" borderId="42" xfId="5" applyNumberFormat="1" applyFont="1" applyBorder="1" applyAlignment="1">
      <alignment vertical="top"/>
    </xf>
    <xf numFmtId="0" fontId="10" fillId="0" borderId="35" xfId="1" applyFont="1" applyBorder="1" applyAlignment="1">
      <alignment vertical="top"/>
    </xf>
    <xf numFmtId="165" fontId="7" fillId="0" borderId="39" xfId="37" applyFont="1" applyBorder="1" applyAlignment="1">
      <alignment vertical="top"/>
    </xf>
    <xf numFmtId="165" fontId="7" fillId="0" borderId="37" xfId="37" applyFont="1" applyBorder="1" applyAlignment="1">
      <alignment vertical="top"/>
    </xf>
    <xf numFmtId="0" fontId="0" fillId="0" borderId="0" xfId="0" applyBorder="1" applyAlignment="1">
      <alignment horizontal="center"/>
    </xf>
    <xf numFmtId="0" fontId="25" fillId="11" borderId="35" xfId="0" applyFont="1" applyFill="1" applyBorder="1" applyAlignment="1">
      <alignment horizontal="center"/>
    </xf>
    <xf numFmtId="0" fontId="25" fillId="11" borderId="36" xfId="0" applyFont="1" applyFill="1" applyBorder="1" applyAlignment="1">
      <alignment horizontal="center"/>
    </xf>
    <xf numFmtId="0" fontId="25" fillId="11" borderId="37" xfId="0" applyFont="1" applyFill="1" applyBorder="1" applyAlignment="1">
      <alignment horizontal="center"/>
    </xf>
    <xf numFmtId="0" fontId="0" fillId="0" borderId="38" xfId="0" applyBorder="1" applyAlignment="1">
      <alignment horizontal="left"/>
    </xf>
    <xf numFmtId="0" fontId="0" fillId="0" borderId="39" xfId="0" applyBorder="1" applyAlignment="1">
      <alignment horizontal="center"/>
    </xf>
    <xf numFmtId="0" fontId="0" fillId="3" borderId="38" xfId="0" applyFill="1" applyBorder="1" applyAlignment="1">
      <alignment horizontal="left"/>
    </xf>
    <xf numFmtId="0" fontId="0" fillId="3" borderId="0" xfId="0" applyFill="1" applyBorder="1" applyAlignment="1">
      <alignment horizontal="center"/>
    </xf>
    <xf numFmtId="0" fontId="0" fillId="3" borderId="39" xfId="0" applyFill="1" applyBorder="1" applyAlignment="1">
      <alignment horizontal="center"/>
    </xf>
    <xf numFmtId="0" fontId="0" fillId="0" borderId="40" xfId="0" applyBorder="1" applyAlignment="1">
      <alignment horizontal="left"/>
    </xf>
    <xf numFmtId="0" fontId="0" fillId="0" borderId="41" xfId="0" applyBorder="1" applyAlignment="1">
      <alignment horizontal="center"/>
    </xf>
    <xf numFmtId="0" fontId="0" fillId="0" borderId="42" xfId="0" applyBorder="1" applyAlignment="1">
      <alignment horizontal="center"/>
    </xf>
    <xf numFmtId="0" fontId="15" fillId="0" borderId="0" xfId="0" applyFont="1" applyFill="1"/>
    <xf numFmtId="0" fontId="0" fillId="0" borderId="0" xfId="0" applyFill="1"/>
    <xf numFmtId="0" fontId="16" fillId="0" borderId="0" xfId="0" applyFont="1" applyFill="1"/>
    <xf numFmtId="165" fontId="0" fillId="0" borderId="37" xfId="37" applyFont="1" applyFill="1" applyBorder="1"/>
    <xf numFmtId="165" fontId="0" fillId="0" borderId="39" xfId="37" applyFont="1" applyFill="1" applyBorder="1"/>
    <xf numFmtId="165" fontId="1" fillId="0" borderId="95" xfId="0" applyNumberFormat="1" applyFont="1" applyFill="1" applyBorder="1"/>
    <xf numFmtId="165" fontId="45" fillId="0" borderId="96" xfId="0" applyNumberFormat="1" applyFont="1" applyFill="1" applyBorder="1"/>
    <xf numFmtId="165" fontId="45" fillId="0" borderId="97" xfId="0" applyNumberFormat="1" applyFont="1" applyFill="1" applyBorder="1"/>
    <xf numFmtId="0" fontId="1" fillId="0" borderId="34" xfId="0" applyFont="1" applyFill="1" applyBorder="1" applyAlignment="1">
      <alignment horizontal="center"/>
    </xf>
    <xf numFmtId="165" fontId="46" fillId="0" borderId="37" xfId="37" applyFont="1" applyFill="1" applyBorder="1"/>
    <xf numFmtId="165" fontId="46" fillId="0" borderId="39" xfId="37" applyFont="1" applyFill="1" applyBorder="1"/>
    <xf numFmtId="0" fontId="30" fillId="0" borderId="0" xfId="0" applyFont="1" applyFill="1" applyAlignment="1">
      <alignment horizontal="center"/>
    </xf>
    <xf numFmtId="0" fontId="0" fillId="0" borderId="36"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shrinkToFit="1"/>
    </xf>
    <xf numFmtId="0" fontId="0" fillId="0" borderId="38" xfId="0" applyBorder="1" applyAlignment="1">
      <alignment vertical="center" shrinkToFit="1"/>
    </xf>
    <xf numFmtId="0" fontId="1" fillId="0" borderId="93" xfId="0" applyFont="1" applyBorder="1" applyAlignment="1">
      <alignment horizontal="center" vertical="center" shrinkToFit="1"/>
    </xf>
    <xf numFmtId="0" fontId="1" fillId="3" borderId="84" xfId="0" applyFont="1" applyFill="1" applyBorder="1" applyAlignment="1">
      <alignment horizontal="center" vertical="center" shrinkToFit="1"/>
    </xf>
    <xf numFmtId="0" fontId="15" fillId="0" borderId="0" xfId="0" applyFont="1" applyFill="1" applyAlignment="1">
      <alignment horizontal="center"/>
    </xf>
    <xf numFmtId="0" fontId="1" fillId="0" borderId="45" xfId="0" applyFont="1" applyFill="1" applyBorder="1" applyAlignment="1">
      <alignment horizontal="center"/>
    </xf>
    <xf numFmtId="165" fontId="45" fillId="0" borderId="98" xfId="0" applyNumberFormat="1" applyFont="1" applyFill="1" applyBorder="1"/>
    <xf numFmtId="0" fontId="3" fillId="0" borderId="0" xfId="0" applyFont="1" applyFill="1" applyBorder="1"/>
    <xf numFmtId="0" fontId="1" fillId="0" borderId="101" xfId="0" applyFont="1" applyFill="1" applyBorder="1" applyAlignment="1">
      <alignment horizontal="center"/>
    </xf>
    <xf numFmtId="0" fontId="1" fillId="0" borderId="102" xfId="0" applyFont="1" applyFill="1" applyBorder="1" applyAlignment="1">
      <alignment horizontal="center"/>
    </xf>
    <xf numFmtId="165" fontId="45" fillId="0" borderId="103" xfId="0" applyNumberFormat="1" applyFont="1" applyFill="1" applyBorder="1"/>
    <xf numFmtId="165" fontId="45" fillId="0" borderId="105" xfId="0" applyNumberFormat="1" applyFont="1" applyFill="1" applyBorder="1"/>
    <xf numFmtId="10" fontId="45" fillId="0" borderId="106" xfId="5" applyNumberFormat="1" applyFont="1" applyFill="1" applyBorder="1"/>
    <xf numFmtId="10" fontId="47" fillId="0" borderId="106" xfId="5" applyNumberFormat="1" applyFont="1" applyFill="1" applyBorder="1"/>
    <xf numFmtId="165" fontId="46" fillId="0" borderId="107" xfId="37" applyFont="1" applyFill="1" applyBorder="1"/>
    <xf numFmtId="10" fontId="45" fillId="0" borderId="104" xfId="5" applyNumberFormat="1" applyFont="1" applyFill="1" applyBorder="1"/>
    <xf numFmtId="164" fontId="16" fillId="0" borderId="97" xfId="0" applyNumberFormat="1" applyFont="1" applyBorder="1"/>
    <xf numFmtId="0" fontId="16" fillId="0" borderId="98" xfId="0" applyFont="1" applyBorder="1"/>
    <xf numFmtId="0" fontId="16" fillId="0" borderId="0" xfId="0" applyFont="1" applyAlignment="1">
      <alignment horizontal="center"/>
    </xf>
    <xf numFmtId="0" fontId="16" fillId="0" borderId="42" xfId="0" applyFont="1" applyBorder="1" applyAlignment="1">
      <alignment horizontal="center"/>
    </xf>
    <xf numFmtId="0" fontId="3" fillId="0" borderId="39" xfId="0" applyNumberFormat="1" applyFont="1" applyBorder="1" applyAlignment="1">
      <alignment horizontal="center"/>
    </xf>
    <xf numFmtId="165" fontId="25" fillId="0" borderId="107" xfId="37" applyFont="1" applyFill="1" applyBorder="1"/>
    <xf numFmtId="165" fontId="15" fillId="0" borderId="0" xfId="0" applyNumberFormat="1" applyFont="1" applyFill="1"/>
    <xf numFmtId="0" fontId="4" fillId="0" borderId="20" xfId="1" applyFont="1" applyBorder="1" applyAlignment="1">
      <alignment horizontal="center" vertical="center"/>
    </xf>
    <xf numFmtId="0" fontId="3" fillId="0" borderId="0" xfId="1" applyFont="1" applyFill="1" applyBorder="1" applyAlignment="1">
      <alignment vertical="center"/>
    </xf>
    <xf numFmtId="0" fontId="3" fillId="0" borderId="35" xfId="0" applyFont="1" applyBorder="1" applyAlignment="1">
      <alignment horizontal="left" vertical="center"/>
    </xf>
    <xf numFmtId="0" fontId="18" fillId="6" borderId="36" xfId="1" applyFont="1" applyFill="1" applyBorder="1" applyAlignment="1" applyProtection="1">
      <alignment horizontal="left" vertical="center"/>
      <protection locked="0"/>
    </xf>
    <xf numFmtId="0" fontId="18" fillId="6" borderId="36" xfId="1" applyFont="1" applyFill="1" applyBorder="1" applyAlignment="1" applyProtection="1">
      <alignment horizontal="center" vertical="center"/>
      <protection locked="0"/>
    </xf>
    <xf numFmtId="2" fontId="18" fillId="6" borderId="36" xfId="1" applyNumberFormat="1" applyFont="1" applyFill="1" applyBorder="1" applyAlignment="1" applyProtection="1">
      <alignment horizontal="right" vertical="center"/>
      <protection locked="0"/>
    </xf>
    <xf numFmtId="0" fontId="18" fillId="6" borderId="36" xfId="1" applyFont="1" applyFill="1" applyBorder="1" applyAlignment="1" applyProtection="1">
      <alignment vertical="center"/>
    </xf>
    <xf numFmtId="0" fontId="18" fillId="0" borderId="36" xfId="1" applyFont="1" applyBorder="1" applyAlignment="1" applyProtection="1">
      <alignment vertical="center"/>
    </xf>
    <xf numFmtId="0" fontId="18" fillId="0" borderId="36" xfId="1" applyFont="1" applyBorder="1" applyAlignment="1" applyProtection="1">
      <alignment vertical="center"/>
      <protection locked="0"/>
    </xf>
    <xf numFmtId="0" fontId="18" fillId="0" borderId="36" xfId="1" applyFont="1" applyBorder="1" applyAlignment="1">
      <alignment vertical="center"/>
    </xf>
    <xf numFmtId="0" fontId="18" fillId="0" borderId="37" xfId="1" applyFont="1" applyBorder="1" applyAlignment="1">
      <alignment vertical="center"/>
    </xf>
    <xf numFmtId="0" fontId="18" fillId="0" borderId="39" xfId="1" applyFont="1" applyBorder="1" applyAlignment="1">
      <alignment vertical="center"/>
    </xf>
    <xf numFmtId="0" fontId="0" fillId="0" borderId="38" xfId="0" applyBorder="1" applyAlignment="1">
      <alignment vertical="center"/>
    </xf>
    <xf numFmtId="0" fontId="17" fillId="0" borderId="38" xfId="0" applyFont="1" applyBorder="1" applyAlignment="1">
      <alignment horizontal="center" vertical="center"/>
    </xf>
    <xf numFmtId="0" fontId="17" fillId="0" borderId="0" xfId="0" applyFont="1" applyBorder="1" applyAlignment="1">
      <alignment horizontal="center" vertical="center"/>
    </xf>
    <xf numFmtId="0" fontId="17" fillId="0" borderId="39" xfId="0" applyFont="1" applyBorder="1" applyAlignment="1">
      <alignment horizontal="center" vertical="center"/>
    </xf>
    <xf numFmtId="0" fontId="4" fillId="0" borderId="84" xfId="1" applyFont="1" applyFill="1" applyBorder="1" applyAlignment="1">
      <alignment horizontal="center" vertical="center"/>
    </xf>
    <xf numFmtId="0" fontId="4" fillId="0" borderId="85" xfId="1" applyFont="1" applyFill="1" applyBorder="1" applyAlignment="1">
      <alignment horizontal="center" vertical="center"/>
    </xf>
    <xf numFmtId="0" fontId="3" fillId="0" borderId="84" xfId="1" applyFont="1" applyFill="1" applyBorder="1" applyAlignment="1">
      <alignment vertical="center"/>
    </xf>
    <xf numFmtId="2" fontId="3" fillId="0" borderId="85" xfId="1" applyNumberFormat="1" applyFont="1" applyFill="1" applyBorder="1" applyAlignment="1">
      <alignment horizontal="center" vertical="center"/>
    </xf>
    <xf numFmtId="2" fontId="3" fillId="0" borderId="0" xfId="1" applyNumberFormat="1" applyFont="1" applyBorder="1" applyAlignment="1">
      <alignment vertical="center"/>
    </xf>
    <xf numFmtId="0" fontId="3" fillId="0" borderId="39" xfId="1" applyFont="1" applyBorder="1" applyAlignment="1">
      <alignment vertical="center"/>
    </xf>
    <xf numFmtId="0" fontId="18" fillId="0" borderId="38" xfId="1" applyFont="1" applyBorder="1"/>
    <xf numFmtId="0" fontId="3" fillId="0" borderId="38" xfId="1" applyFont="1" applyBorder="1" applyAlignment="1">
      <alignment vertical="center"/>
    </xf>
    <xf numFmtId="0" fontId="4" fillId="0" borderId="110" xfId="1" applyFont="1" applyBorder="1" applyAlignment="1">
      <alignment horizontal="right" vertical="center"/>
    </xf>
    <xf numFmtId="0" fontId="3" fillId="0" borderId="38" xfId="1" applyFont="1" applyFill="1" applyBorder="1" applyAlignment="1">
      <alignment vertical="center"/>
    </xf>
    <xf numFmtId="0" fontId="3" fillId="0" borderId="40" xfId="1" applyFont="1" applyBorder="1" applyAlignment="1">
      <alignment vertical="center"/>
    </xf>
    <xf numFmtId="0" fontId="3" fillId="0" borderId="41" xfId="1" applyFont="1" applyBorder="1" applyAlignment="1">
      <alignment vertical="center"/>
    </xf>
    <xf numFmtId="0" fontId="18" fillId="0" borderId="42" xfId="1" applyFont="1" applyBorder="1" applyAlignment="1">
      <alignment horizontal="right" vertical="center"/>
    </xf>
    <xf numFmtId="0" fontId="48" fillId="0" borderId="0" xfId="1" applyFont="1" applyBorder="1" applyProtection="1">
      <protection hidden="1"/>
    </xf>
    <xf numFmtId="0" fontId="49" fillId="0" borderId="0" xfId="1" applyFont="1" applyBorder="1" applyAlignment="1" applyProtection="1">
      <alignment horizontal="center" vertical="center"/>
      <protection hidden="1"/>
    </xf>
    <xf numFmtId="9" fontId="48" fillId="0" borderId="0" xfId="16" applyFont="1" applyBorder="1" applyProtection="1"/>
    <xf numFmtId="0" fontId="48" fillId="0" borderId="0" xfId="1" applyFont="1" applyBorder="1" applyAlignment="1" applyProtection="1">
      <alignment horizontal="left" vertical="top"/>
      <protection hidden="1"/>
    </xf>
    <xf numFmtId="10" fontId="49" fillId="0" borderId="0" xfId="16" applyNumberFormat="1" applyFont="1" applyBorder="1" applyAlignment="1" applyProtection="1">
      <alignment horizontal="left" vertical="top"/>
      <protection hidden="1"/>
    </xf>
    <xf numFmtId="10" fontId="48" fillId="0" borderId="0" xfId="16" applyNumberFormat="1" applyFont="1" applyBorder="1" applyProtection="1">
      <protection hidden="1"/>
    </xf>
    <xf numFmtId="0" fontId="48" fillId="0" borderId="0" xfId="1" applyFont="1" applyBorder="1" applyAlignment="1">
      <alignment horizontal="center"/>
    </xf>
    <xf numFmtId="0" fontId="48" fillId="0" borderId="0" xfId="1" applyFont="1" applyBorder="1"/>
    <xf numFmtId="0" fontId="48" fillId="0" borderId="0" xfId="1" applyFont="1" applyBorder="1" applyProtection="1"/>
    <xf numFmtId="0" fontId="50" fillId="0" borderId="0" xfId="0" applyFont="1" applyBorder="1" applyAlignment="1" applyProtection="1">
      <alignment horizontal="left" vertical="top"/>
      <protection hidden="1"/>
    </xf>
    <xf numFmtId="9" fontId="48" fillId="0" borderId="0" xfId="16" applyFont="1" applyBorder="1" applyAlignment="1" applyProtection="1">
      <alignment horizontal="left" vertical="top"/>
      <protection hidden="1"/>
    </xf>
    <xf numFmtId="10" fontId="49" fillId="0" borderId="0" xfId="16" applyNumberFormat="1" applyFont="1" applyBorder="1" applyAlignment="1" applyProtection="1">
      <alignment horizontal="center" vertical="center"/>
      <protection hidden="1"/>
    </xf>
    <xf numFmtId="10" fontId="51" fillId="0" borderId="0" xfId="16" applyNumberFormat="1" applyFont="1" applyBorder="1" applyAlignment="1" applyProtection="1">
      <alignment horizontal="center"/>
      <protection hidden="1"/>
    </xf>
    <xf numFmtId="0" fontId="48" fillId="0" borderId="0" xfId="1" applyFont="1" applyBorder="1" applyAlignment="1" applyProtection="1">
      <alignment horizontal="center"/>
      <protection hidden="1"/>
    </xf>
    <xf numFmtId="0" fontId="51" fillId="0" borderId="0" xfId="1" quotePrefix="1" applyFont="1" applyBorder="1" applyAlignment="1" applyProtection="1">
      <alignment horizontal="center"/>
      <protection hidden="1"/>
    </xf>
    <xf numFmtId="10" fontId="48" fillId="0" borderId="0" xfId="16" applyNumberFormat="1" applyFont="1" applyBorder="1" applyAlignment="1" applyProtection="1">
      <alignment horizontal="center"/>
      <protection hidden="1"/>
    </xf>
    <xf numFmtId="9" fontId="48" fillId="0" borderId="0" xfId="16" applyFont="1" applyBorder="1" applyProtection="1">
      <protection hidden="1"/>
    </xf>
    <xf numFmtId="0" fontId="48" fillId="0" borderId="14" xfId="1" applyFont="1" applyFill="1" applyBorder="1" applyAlignment="1" applyProtection="1">
      <alignment vertical="top"/>
    </xf>
    <xf numFmtId="0" fontId="48" fillId="0" borderId="0" xfId="1" applyFont="1" applyFill="1" applyBorder="1" applyAlignment="1" applyProtection="1">
      <alignment vertical="top"/>
    </xf>
    <xf numFmtId="9" fontId="51" fillId="0" borderId="0" xfId="16" applyFont="1" applyFill="1" applyBorder="1" applyAlignment="1" applyProtection="1">
      <alignment vertical="top"/>
    </xf>
    <xf numFmtId="0" fontId="48" fillId="0" borderId="15" xfId="1" applyFont="1" applyFill="1" applyBorder="1" applyAlignment="1" applyProtection="1">
      <alignment vertical="top"/>
    </xf>
    <xf numFmtId="0" fontId="52" fillId="0" borderId="14" xfId="0" applyFont="1" applyFill="1" applyBorder="1" applyAlignment="1" applyProtection="1">
      <alignment vertical="top"/>
    </xf>
    <xf numFmtId="0" fontId="52" fillId="0" borderId="0" xfId="0" applyFont="1" applyBorder="1" applyProtection="1"/>
    <xf numFmtId="0" fontId="52" fillId="0" borderId="15" xfId="0" applyFont="1" applyBorder="1" applyProtection="1"/>
    <xf numFmtId="4" fontId="52" fillId="0" borderId="14" xfId="0" applyNumberFormat="1" applyFont="1" applyFill="1" applyBorder="1" applyAlignment="1" applyProtection="1">
      <alignment vertical="top"/>
    </xf>
    <xf numFmtId="4" fontId="52" fillId="0" borderId="0" xfId="0" applyNumberFormat="1" applyFont="1" applyFill="1" applyBorder="1" applyAlignment="1" applyProtection="1">
      <alignment vertical="top"/>
    </xf>
    <xf numFmtId="0" fontId="52" fillId="0" borderId="0" xfId="0" applyFont="1" applyFill="1" applyBorder="1" applyAlignment="1" applyProtection="1">
      <alignment vertical="top"/>
    </xf>
    <xf numFmtId="10" fontId="52" fillId="0" borderId="15" xfId="0" applyNumberFormat="1" applyFont="1" applyFill="1" applyBorder="1" applyAlignment="1" applyProtection="1">
      <alignment vertical="top"/>
    </xf>
    <xf numFmtId="0" fontId="53" fillId="0" borderId="0" xfId="1" applyFont="1" applyBorder="1" applyProtection="1"/>
    <xf numFmtId="0" fontId="53" fillId="0" borderId="0" xfId="1" applyFont="1" applyFill="1" applyBorder="1" applyAlignment="1" applyProtection="1">
      <alignment vertical="top"/>
    </xf>
    <xf numFmtId="9" fontId="54" fillId="0" borderId="0" xfId="16" applyFont="1" applyFill="1" applyBorder="1" applyAlignment="1" applyProtection="1">
      <alignment vertical="top"/>
    </xf>
    <xf numFmtId="10" fontId="53" fillId="0" borderId="0" xfId="16" applyNumberFormat="1" applyFont="1" applyFill="1" applyBorder="1" applyAlignment="1" applyProtection="1">
      <alignment vertical="top"/>
    </xf>
    <xf numFmtId="0" fontId="53" fillId="0" borderId="0" xfId="1" applyFont="1" applyBorder="1" applyAlignment="1">
      <alignment horizontal="center"/>
    </xf>
    <xf numFmtId="0" fontId="53" fillId="0" borderId="0" xfId="1" applyFont="1" applyBorder="1"/>
    <xf numFmtId="10" fontId="48" fillId="0" borderId="0" xfId="16" applyNumberFormat="1" applyFont="1" applyFill="1" applyBorder="1" applyAlignment="1" applyProtection="1">
      <alignment vertical="top"/>
    </xf>
    <xf numFmtId="10" fontId="48" fillId="0" borderId="15" xfId="16" applyNumberFormat="1" applyFont="1" applyFill="1" applyBorder="1" applyAlignment="1" applyProtection="1">
      <alignment vertical="top"/>
    </xf>
    <xf numFmtId="9" fontId="48" fillId="0" borderId="0" xfId="16" applyFont="1" applyFill="1" applyBorder="1" applyAlignment="1" applyProtection="1">
      <alignment vertical="top"/>
    </xf>
    <xf numFmtId="10" fontId="48" fillId="0" borderId="0" xfId="16" applyNumberFormat="1" applyFont="1" applyBorder="1" applyProtection="1"/>
    <xf numFmtId="0" fontId="53" fillId="0" borderId="0" xfId="1" applyFont="1" applyBorder="1" applyAlignment="1" applyProtection="1">
      <alignment vertical="center"/>
    </xf>
    <xf numFmtId="9" fontId="53" fillId="0" borderId="0" xfId="16" applyFont="1" applyBorder="1" applyProtection="1">
      <protection hidden="1"/>
    </xf>
    <xf numFmtId="0" fontId="53" fillId="0" borderId="0" xfId="1" applyFont="1" applyBorder="1" applyProtection="1">
      <protection hidden="1"/>
    </xf>
    <xf numFmtId="10" fontId="53" fillId="0" borderId="0" xfId="16" applyNumberFormat="1" applyFont="1" applyBorder="1" applyProtection="1">
      <protection hidden="1"/>
    </xf>
    <xf numFmtId="0" fontId="53" fillId="0" borderId="0" xfId="1" applyFont="1" applyBorder="1" applyAlignment="1" applyProtection="1">
      <alignment horizontal="center" vertical="center"/>
      <protection hidden="1"/>
    </xf>
    <xf numFmtId="0" fontId="48" fillId="7" borderId="0" xfId="1" applyFont="1" applyFill="1" applyBorder="1" applyAlignment="1" applyProtection="1">
      <alignment vertical="top"/>
    </xf>
    <xf numFmtId="10" fontId="48" fillId="7" borderId="15" xfId="16" applyNumberFormat="1" applyFont="1" applyFill="1" applyBorder="1" applyAlignment="1" applyProtection="1">
      <alignment vertical="top"/>
    </xf>
    <xf numFmtId="0" fontId="48" fillId="7" borderId="14" xfId="1" applyFont="1" applyFill="1" applyBorder="1" applyAlignment="1" applyProtection="1">
      <alignment vertical="top"/>
    </xf>
    <xf numFmtId="0" fontId="48" fillId="0" borderId="0" xfId="1" applyFont="1" applyAlignment="1" applyProtection="1">
      <alignment vertical="top"/>
    </xf>
    <xf numFmtId="0" fontId="48" fillId="0" borderId="0" xfId="1" applyFont="1"/>
    <xf numFmtId="0" fontId="53" fillId="0" borderId="13" xfId="1" applyFont="1" applyBorder="1" applyProtection="1"/>
    <xf numFmtId="9" fontId="53" fillId="0" borderId="13" xfId="16" applyFont="1" applyBorder="1" applyProtection="1">
      <protection hidden="1"/>
    </xf>
    <xf numFmtId="0" fontId="53" fillId="0" borderId="0" xfId="1" applyFont="1" applyProtection="1"/>
    <xf numFmtId="43" fontId="53" fillId="0" borderId="13" xfId="22" applyFont="1" applyBorder="1" applyProtection="1"/>
    <xf numFmtId="43" fontId="53" fillId="0" borderId="0" xfId="22" applyFont="1" applyProtection="1"/>
    <xf numFmtId="10" fontId="53" fillId="0" borderId="13" xfId="16" applyNumberFormat="1" applyFont="1" applyBorder="1" applyProtection="1">
      <protection hidden="1"/>
    </xf>
    <xf numFmtId="10" fontId="53" fillId="0" borderId="0" xfId="16" applyNumberFormat="1" applyFont="1" applyProtection="1">
      <protection hidden="1"/>
    </xf>
    <xf numFmtId="0" fontId="53" fillId="0" borderId="0" xfId="1" applyFont="1" applyAlignment="1">
      <alignment horizontal="center"/>
    </xf>
    <xf numFmtId="0" fontId="53" fillId="0" borderId="0" xfId="1" applyFont="1"/>
    <xf numFmtId="0" fontId="48" fillId="0" borderId="4" xfId="1" applyFont="1" applyBorder="1" applyAlignment="1" applyProtection="1">
      <alignment horizontal="center"/>
    </xf>
    <xf numFmtId="9" fontId="48" fillId="0" borderId="4" xfId="16" applyFont="1" applyBorder="1" applyProtection="1">
      <protection hidden="1"/>
    </xf>
    <xf numFmtId="43" fontId="48" fillId="0" borderId="4" xfId="22" applyFont="1" applyBorder="1"/>
    <xf numFmtId="43" fontId="48" fillId="0" borderId="4" xfId="22" applyFont="1" applyBorder="1" applyProtection="1">
      <protection locked="0"/>
    </xf>
    <xf numFmtId="10" fontId="48" fillId="0" borderId="4" xfId="16" applyNumberFormat="1" applyFont="1" applyBorder="1" applyProtection="1">
      <protection hidden="1"/>
    </xf>
    <xf numFmtId="0" fontId="48" fillId="0" borderId="0" xfId="1" applyFont="1" applyAlignment="1">
      <alignment horizontal="center"/>
    </xf>
    <xf numFmtId="10" fontId="48" fillId="0" borderId="6" xfId="16" applyNumberFormat="1" applyFont="1" applyBorder="1" applyProtection="1">
      <protection hidden="1"/>
    </xf>
    <xf numFmtId="0" fontId="56" fillId="0" borderId="0" xfId="1" applyFont="1" applyAlignment="1">
      <alignment horizontal="center"/>
    </xf>
    <xf numFmtId="4" fontId="48" fillId="0" borderId="0" xfId="1" applyNumberFormat="1" applyFont="1"/>
    <xf numFmtId="43" fontId="48" fillId="0" borderId="0" xfId="1" applyNumberFormat="1" applyFont="1"/>
    <xf numFmtId="0" fontId="48" fillId="0" borderId="4" xfId="1" applyFont="1" applyBorder="1" applyAlignment="1">
      <alignment horizontal="center"/>
    </xf>
    <xf numFmtId="0" fontId="48" fillId="0" borderId="6" xfId="1" applyFont="1" applyBorder="1" applyAlignment="1" applyProtection="1">
      <alignment horizontal="center"/>
    </xf>
    <xf numFmtId="43" fontId="48" fillId="0" borderId="5" xfId="22" applyFont="1" applyBorder="1" applyProtection="1">
      <protection locked="0"/>
    </xf>
    <xf numFmtId="10" fontId="48" fillId="0" borderId="13" xfId="16" applyNumberFormat="1" applyFont="1" applyBorder="1" applyProtection="1">
      <protection hidden="1"/>
    </xf>
    <xf numFmtId="0" fontId="48" fillId="10" borderId="0" xfId="1" applyFont="1" applyFill="1" applyBorder="1" applyAlignment="1" applyProtection="1"/>
    <xf numFmtId="43" fontId="49" fillId="0" borderId="6" xfId="62" applyFont="1" applyBorder="1" applyAlignment="1" applyProtection="1">
      <alignment horizontal="center"/>
      <protection hidden="1"/>
    </xf>
    <xf numFmtId="43" fontId="49" fillId="0" borderId="6" xfId="22" applyFont="1" applyBorder="1" applyProtection="1">
      <protection hidden="1"/>
    </xf>
    <xf numFmtId="43" fontId="48" fillId="0" borderId="6" xfId="22" applyFont="1" applyBorder="1" applyProtection="1">
      <protection hidden="1"/>
    </xf>
    <xf numFmtId="0" fontId="49" fillId="0" borderId="0" xfId="1" applyFont="1" applyAlignment="1">
      <alignment horizontal="center"/>
    </xf>
    <xf numFmtId="0" fontId="49" fillId="0" borderId="0" xfId="1" applyFont="1"/>
    <xf numFmtId="9" fontId="49" fillId="0" borderId="4" xfId="16" applyFont="1" applyBorder="1" applyAlignment="1" applyProtection="1">
      <alignment horizontal="center"/>
      <protection hidden="1"/>
    </xf>
    <xf numFmtId="43" fontId="49" fillId="8" borderId="4" xfId="22" applyFont="1" applyFill="1" applyBorder="1" applyProtection="1">
      <protection hidden="1"/>
    </xf>
    <xf numFmtId="10" fontId="49" fillId="8" borderId="4" xfId="16" applyNumberFormat="1" applyFont="1" applyFill="1" applyBorder="1" applyProtection="1">
      <protection hidden="1"/>
    </xf>
    <xf numFmtId="43" fontId="49" fillId="9" borderId="4" xfId="22" applyFont="1" applyFill="1" applyBorder="1" applyProtection="1">
      <protection hidden="1"/>
    </xf>
    <xf numFmtId="10" fontId="49" fillId="9" borderId="6" xfId="16" applyNumberFormat="1" applyFont="1" applyFill="1" applyBorder="1" applyProtection="1">
      <protection hidden="1"/>
    </xf>
    <xf numFmtId="9" fontId="48" fillId="0" borderId="0" xfId="16" applyFont="1" applyProtection="1"/>
    <xf numFmtId="0" fontId="48" fillId="0" borderId="0" xfId="1" applyFont="1" applyProtection="1"/>
    <xf numFmtId="10" fontId="48" fillId="0" borderId="0" xfId="16" applyNumberFormat="1" applyFont="1" applyProtection="1"/>
    <xf numFmtId="0" fontId="48" fillId="0" borderId="0" xfId="1" applyFont="1" applyBorder="1" applyAlignment="1" applyProtection="1">
      <alignment wrapText="1"/>
      <protection locked="0"/>
    </xf>
    <xf numFmtId="0" fontId="48" fillId="0" borderId="0" xfId="1" applyFont="1" applyBorder="1" applyAlignment="1" applyProtection="1">
      <protection locked="0"/>
    </xf>
    <xf numFmtId="0" fontId="48" fillId="0" borderId="0" xfId="1" applyFont="1" applyBorder="1" applyAlignment="1" applyProtection="1">
      <alignment horizontal="centerContinuous"/>
      <protection locked="0"/>
    </xf>
    <xf numFmtId="0" fontId="48" fillId="0" borderId="0" xfId="1" applyFont="1" applyBorder="1" applyAlignment="1" applyProtection="1">
      <alignment horizontal="left"/>
    </xf>
    <xf numFmtId="0" fontId="48" fillId="0" borderId="0" xfId="1" applyFont="1" applyBorder="1" applyAlignment="1" applyProtection="1">
      <alignment horizontal="center"/>
    </xf>
    <xf numFmtId="0" fontId="48" fillId="0" borderId="7" xfId="1" applyFont="1" applyBorder="1" applyAlignment="1" applyProtection="1">
      <alignment horizontal="center"/>
    </xf>
    <xf numFmtId="10" fontId="48" fillId="0" borderId="7" xfId="16" applyNumberFormat="1" applyFont="1" applyBorder="1" applyAlignment="1" applyProtection="1">
      <alignment horizontal="center"/>
    </xf>
    <xf numFmtId="10" fontId="48" fillId="0" borderId="0" xfId="16" applyNumberFormat="1" applyFont="1" applyAlignment="1" applyProtection="1">
      <alignment horizontal="center"/>
    </xf>
    <xf numFmtId="9" fontId="48" fillId="0" borderId="0" xfId="16" applyFont="1"/>
    <xf numFmtId="10" fontId="48" fillId="0" borderId="0" xfId="16" applyNumberFormat="1" applyFont="1"/>
    <xf numFmtId="10" fontId="48" fillId="0" borderId="0" xfId="16" applyNumberFormat="1" applyFont="1" applyBorder="1" applyAlignment="1" applyProtection="1">
      <alignment horizontal="center"/>
    </xf>
    <xf numFmtId="165" fontId="0" fillId="0" borderId="0" xfId="37" applyFont="1"/>
    <xf numFmtId="0" fontId="45" fillId="11" borderId="0" xfId="0" applyFont="1" applyFill="1" applyAlignment="1">
      <alignment horizontal="center"/>
    </xf>
    <xf numFmtId="165" fontId="45" fillId="11" borderId="0" xfId="37" applyFont="1" applyFill="1" applyAlignment="1">
      <alignment horizontal="center"/>
    </xf>
    <xf numFmtId="0" fontId="32" fillId="11" borderId="74" xfId="36" applyFont="1" applyFill="1" applyBorder="1" applyAlignment="1">
      <alignment horizontal="center" vertical="center" wrapText="1"/>
    </xf>
    <xf numFmtId="0" fontId="32" fillId="11" borderId="60" xfId="36" applyFont="1" applyFill="1" applyBorder="1" applyAlignment="1">
      <alignment horizontal="center" vertical="center" wrapText="1"/>
    </xf>
    <xf numFmtId="0" fontId="0" fillId="0" borderId="0" xfId="0" applyAlignment="1">
      <alignment horizontal="center" vertical="center"/>
    </xf>
    <xf numFmtId="0" fontId="3" fillId="0" borderId="110" xfId="1" applyFont="1" applyFill="1" applyBorder="1" applyAlignment="1">
      <alignment vertical="center" shrinkToFit="1"/>
    </xf>
    <xf numFmtId="0" fontId="57" fillId="0" borderId="0" xfId="0" applyNumberFormat="1" applyFont="1" applyAlignment="1">
      <alignment vertical="center"/>
    </xf>
    <xf numFmtId="0" fontId="57" fillId="0" borderId="0" xfId="0" applyNumberFormat="1" applyFont="1" applyBorder="1"/>
    <xf numFmtId="0" fontId="57" fillId="0" borderId="0" xfId="0" applyNumberFormat="1" applyFont="1" applyAlignment="1">
      <alignment horizontal="center"/>
    </xf>
    <xf numFmtId="0" fontId="57" fillId="0" borderId="0" xfId="0" applyNumberFormat="1" applyFont="1"/>
    <xf numFmtId="0" fontId="57" fillId="0" borderId="0" xfId="0" applyNumberFormat="1" applyFont="1" applyAlignment="1">
      <alignment horizontal="center" vertical="center"/>
    </xf>
    <xf numFmtId="0" fontId="57" fillId="0" borderId="0" xfId="0" applyNumberFormat="1" applyFont="1" applyAlignment="1">
      <alignment horizontal="center" vertical="center" wrapText="1"/>
    </xf>
    <xf numFmtId="0" fontId="57" fillId="0" borderId="0" xfId="0" applyNumberFormat="1" applyFont="1" applyAlignment="1">
      <alignment vertical="center" wrapText="1"/>
    </xf>
    <xf numFmtId="0" fontId="59" fillId="0" borderId="36" xfId="0" applyNumberFormat="1" applyFont="1" applyBorder="1" applyAlignment="1">
      <alignment horizontal="left"/>
    </xf>
    <xf numFmtId="0" fontId="58" fillId="0" borderId="36" xfId="0" applyNumberFormat="1" applyFont="1" applyBorder="1" applyAlignment="1">
      <alignment horizontal="center"/>
    </xf>
    <xf numFmtId="0" fontId="57" fillId="0" borderId="36" xfId="0" applyNumberFormat="1" applyFont="1" applyBorder="1" applyAlignment="1">
      <alignment horizontal="center"/>
    </xf>
    <xf numFmtId="0" fontId="57" fillId="0" borderId="37" xfId="0" applyNumberFormat="1" applyFont="1" applyBorder="1" applyAlignment="1">
      <alignment horizontal="center" vertical="center"/>
    </xf>
    <xf numFmtId="0" fontId="59" fillId="0" borderId="0" xfId="0" applyNumberFormat="1" applyFont="1" applyBorder="1" applyAlignment="1">
      <alignment horizontal="left"/>
    </xf>
    <xf numFmtId="0" fontId="58" fillId="0" borderId="0" xfId="0" applyNumberFormat="1" applyFont="1" applyBorder="1" applyAlignment="1">
      <alignment horizontal="center" wrapText="1"/>
    </xf>
    <xf numFmtId="0" fontId="57" fillId="0" borderId="0" xfId="0" applyNumberFormat="1" applyFont="1" applyBorder="1" applyAlignment="1">
      <alignment horizontal="center"/>
    </xf>
    <xf numFmtId="0" fontId="57" fillId="0" borderId="39" xfId="0" applyNumberFormat="1" applyFont="1" applyBorder="1" applyAlignment="1">
      <alignment horizontal="center" vertical="center"/>
    </xf>
    <xf numFmtId="0" fontId="60" fillId="0" borderId="0" xfId="0" applyNumberFormat="1" applyFont="1" applyBorder="1" applyAlignment="1"/>
    <xf numFmtId="0" fontId="60" fillId="0" borderId="0" xfId="0" applyNumberFormat="1" applyFont="1" applyBorder="1" applyAlignment="1">
      <alignment horizontal="center"/>
    </xf>
    <xf numFmtId="0" fontId="57" fillId="0" borderId="38" xfId="0" applyNumberFormat="1" applyFont="1" applyBorder="1" applyAlignment="1">
      <alignment horizontal="center" vertical="top"/>
    </xf>
    <xf numFmtId="0" fontId="60" fillId="0" borderId="39" xfId="0" applyNumberFormat="1" applyFont="1" applyBorder="1" applyAlignment="1">
      <alignment horizontal="center"/>
    </xf>
    <xf numFmtId="0" fontId="61" fillId="15" borderId="0" xfId="0" applyNumberFormat="1" applyFont="1" applyFill="1" applyBorder="1" applyAlignment="1">
      <alignment horizontal="center" vertical="center" wrapText="1"/>
    </xf>
    <xf numFmtId="0" fontId="57" fillId="0" borderId="0" xfId="0" applyNumberFormat="1" applyFont="1" applyFill="1" applyAlignment="1">
      <alignment vertical="center"/>
    </xf>
    <xf numFmtId="0" fontId="61" fillId="0" borderId="38"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wrapText="1"/>
    </xf>
    <xf numFmtId="0" fontId="61" fillId="0" borderId="39" xfId="0" applyNumberFormat="1" applyFont="1" applyFill="1" applyBorder="1" applyAlignment="1">
      <alignment horizontal="center" vertical="center" wrapText="1"/>
    </xf>
    <xf numFmtId="0" fontId="57" fillId="0" borderId="0" xfId="0" applyNumberFormat="1" applyFont="1" applyFill="1" applyAlignment="1">
      <alignment horizontal="center" vertical="center"/>
    </xf>
    <xf numFmtId="0" fontId="57" fillId="0" borderId="0" xfId="0" applyNumberFormat="1" applyFont="1" applyFill="1" applyAlignment="1">
      <alignment horizontal="center" vertical="center" wrapText="1"/>
    </xf>
    <xf numFmtId="0" fontId="57" fillId="0" borderId="0" xfId="0" applyNumberFormat="1" applyFont="1" applyFill="1" applyAlignment="1">
      <alignment vertical="center" wrapText="1"/>
    </xf>
    <xf numFmtId="0" fontId="57" fillId="0" borderId="0" xfId="0" applyNumberFormat="1" applyFont="1" applyFill="1"/>
    <xf numFmtId="0" fontId="62" fillId="0" borderId="0" xfId="0" applyNumberFormat="1" applyFont="1" applyFill="1" applyBorder="1" applyAlignment="1">
      <alignment horizontal="center" vertical="center" wrapText="1"/>
    </xf>
    <xf numFmtId="0" fontId="61" fillId="11" borderId="56" xfId="0" applyNumberFormat="1" applyFont="1" applyFill="1" applyBorder="1" applyAlignment="1">
      <alignment vertical="center" wrapText="1"/>
    </xf>
    <xf numFmtId="0" fontId="60" fillId="3" borderId="84" xfId="0" applyNumberFormat="1" applyFont="1" applyFill="1" applyBorder="1" applyAlignment="1">
      <alignment horizontal="center" vertical="center"/>
    </xf>
    <xf numFmtId="0" fontId="60" fillId="3" borderId="16" xfId="0" applyNumberFormat="1" applyFont="1" applyFill="1" applyBorder="1" applyAlignment="1">
      <alignment vertical="center"/>
    </xf>
    <xf numFmtId="0" fontId="60" fillId="3" borderId="16" xfId="0" applyNumberFormat="1" applyFont="1" applyFill="1" applyBorder="1" applyAlignment="1">
      <alignment horizontal="center" vertical="center"/>
    </xf>
    <xf numFmtId="0" fontId="60" fillId="3" borderId="85" xfId="0" applyNumberFormat="1" applyFont="1" applyFill="1" applyBorder="1" applyAlignment="1">
      <alignment horizontal="center" vertical="center"/>
    </xf>
    <xf numFmtId="0" fontId="60" fillId="0" borderId="84" xfId="0" applyNumberFormat="1" applyFont="1" applyBorder="1" applyAlignment="1">
      <alignment horizontal="center" vertical="center" wrapText="1"/>
    </xf>
    <xf numFmtId="0" fontId="60" fillId="0" borderId="16" xfId="0" applyNumberFormat="1" applyFont="1" applyBorder="1" applyAlignment="1">
      <alignment horizontal="center" vertical="center" wrapText="1"/>
    </xf>
    <xf numFmtId="0" fontId="60" fillId="0" borderId="85" xfId="0" applyNumberFormat="1" applyFont="1" applyBorder="1" applyAlignment="1">
      <alignment horizontal="center" vertical="center" wrapText="1"/>
    </xf>
    <xf numFmtId="0" fontId="64" fillId="0" borderId="84" xfId="0" applyNumberFormat="1" applyFont="1" applyBorder="1" applyAlignment="1">
      <alignment horizontal="center" vertical="center" wrapText="1"/>
    </xf>
    <xf numFmtId="0" fontId="57" fillId="0" borderId="0" xfId="0" applyNumberFormat="1" applyFont="1" applyBorder="1" applyAlignment="1">
      <alignment horizontal="center" vertical="center" shrinkToFit="1"/>
    </xf>
    <xf numFmtId="0" fontId="65" fillId="9" borderId="115" xfId="1" applyFont="1" applyFill="1" applyBorder="1" applyAlignment="1">
      <alignment horizontal="center" vertical="center" wrapText="1"/>
    </xf>
    <xf numFmtId="0" fontId="65" fillId="9" borderId="116" xfId="1" applyFont="1" applyFill="1" applyBorder="1" applyAlignment="1">
      <alignment horizontal="center" vertical="center" wrapText="1"/>
    </xf>
    <xf numFmtId="0" fontId="65" fillId="9" borderId="117" xfId="1" applyFont="1" applyFill="1" applyBorder="1" applyAlignment="1">
      <alignment horizontal="center" vertical="center" wrapText="1"/>
    </xf>
    <xf numFmtId="0" fontId="0" fillId="0" borderId="0" xfId="0" applyFont="1" applyFill="1" applyBorder="1" applyAlignment="1">
      <alignment horizontal="center"/>
    </xf>
    <xf numFmtId="0" fontId="25" fillId="0" borderId="37" xfId="0" applyFont="1" applyFill="1" applyBorder="1" applyAlignment="1">
      <alignment horizontal="center"/>
    </xf>
    <xf numFmtId="0" fontId="25" fillId="0" borderId="39" xfId="0" applyFont="1" applyFill="1" applyBorder="1" applyAlignment="1">
      <alignment horizontal="center"/>
    </xf>
    <xf numFmtId="0" fontId="15" fillId="0" borderId="42" xfId="0" applyFont="1" applyFill="1" applyBorder="1" applyAlignment="1">
      <alignment horizontal="center"/>
    </xf>
    <xf numFmtId="165" fontId="0" fillId="0" borderId="0" xfId="37" applyFont="1" applyFill="1" applyBorder="1" applyAlignment="1">
      <alignment horizontal="center" vertical="center"/>
    </xf>
    <xf numFmtId="165" fontId="0" fillId="0" borderId="15" xfId="37" applyFont="1" applyFill="1" applyBorder="1" applyAlignment="1">
      <alignment horizontal="center" vertical="center"/>
    </xf>
    <xf numFmtId="43" fontId="4" fillId="0" borderId="118" xfId="62" applyFont="1" applyFill="1" applyBorder="1"/>
    <xf numFmtId="0" fontId="1" fillId="0" borderId="119" xfId="0" applyFont="1" applyFill="1" applyBorder="1"/>
    <xf numFmtId="0" fontId="63" fillId="13" borderId="0" xfId="0" applyNumberFormat="1" applyFont="1" applyFill="1" applyBorder="1" applyAlignment="1">
      <alignment horizontal="center" vertical="center" shrinkToFit="1"/>
    </xf>
    <xf numFmtId="0" fontId="61" fillId="13" borderId="0" xfId="0" applyNumberFormat="1" applyFont="1" applyFill="1" applyBorder="1" applyAlignment="1">
      <alignment horizontal="center" vertical="center" shrinkToFit="1"/>
    </xf>
    <xf numFmtId="0" fontId="57" fillId="3" borderId="0" xfId="0" applyNumberFormat="1" applyFont="1" applyFill="1" applyBorder="1" applyAlignment="1">
      <alignment horizontal="center" vertical="center" shrinkToFit="1"/>
    </xf>
    <xf numFmtId="0" fontId="0" fillId="0" borderId="0" xfId="0" applyBorder="1" applyAlignment="1">
      <alignment horizontal="left" vertical="top"/>
    </xf>
    <xf numFmtId="0" fontId="23" fillId="4" borderId="0" xfId="36" applyFont="1" applyFill="1" applyBorder="1" applyAlignment="1">
      <alignment horizontal="left" vertical="center" wrapText="1"/>
    </xf>
    <xf numFmtId="0" fontId="32" fillId="11" borderId="0" xfId="36" applyFont="1" applyFill="1" applyBorder="1" applyAlignment="1">
      <alignment horizontal="center" vertical="center" wrapText="1"/>
    </xf>
    <xf numFmtId="0" fontId="32" fillId="11" borderId="114" xfId="36" applyFont="1" applyFill="1" applyBorder="1" applyAlignment="1">
      <alignment vertical="center" wrapText="1"/>
    </xf>
    <xf numFmtId="0" fontId="23" fillId="4" borderId="38" xfId="36" applyFont="1" applyFill="1" applyBorder="1" applyAlignment="1">
      <alignment horizontal="center" vertical="center" wrapText="1"/>
    </xf>
    <xf numFmtId="0" fontId="1" fillId="0" borderId="16" xfId="0" applyNumberFormat="1" applyFont="1" applyBorder="1" applyAlignment="1">
      <alignment vertical="center" wrapText="1"/>
    </xf>
    <xf numFmtId="0" fontId="41" fillId="0" borderId="16" xfId="0" applyNumberFormat="1" applyFont="1" applyBorder="1" applyAlignment="1">
      <alignment horizontal="left" vertical="center" wrapText="1" indent="6"/>
    </xf>
    <xf numFmtId="0" fontId="66" fillId="0" borderId="0" xfId="0" applyFont="1" applyAlignment="1">
      <alignment vertical="center"/>
    </xf>
    <xf numFmtId="0" fontId="67" fillId="0" borderId="0" xfId="0" applyFont="1" applyAlignment="1">
      <alignment vertical="center"/>
    </xf>
    <xf numFmtId="0" fontId="68" fillId="0" borderId="38" xfId="0" applyFont="1" applyBorder="1" applyAlignment="1">
      <alignment horizontal="center" vertical="center"/>
    </xf>
    <xf numFmtId="0" fontId="68" fillId="0" borderId="0" xfId="0" applyFont="1" applyBorder="1" applyAlignment="1">
      <alignment horizontal="center" vertical="center" wrapText="1"/>
    </xf>
    <xf numFmtId="0" fontId="68" fillId="0" borderId="0" xfId="0" applyFont="1" applyBorder="1" applyAlignment="1">
      <alignment horizontal="center" vertical="center"/>
    </xf>
    <xf numFmtId="0" fontId="67" fillId="0" borderId="0" xfId="0" applyFont="1" applyBorder="1" applyAlignment="1">
      <alignment vertical="center"/>
    </xf>
    <xf numFmtId="0" fontId="67" fillId="0" borderId="0" xfId="0" applyFont="1" applyBorder="1" applyAlignment="1">
      <alignment horizontal="right" vertical="center"/>
    </xf>
    <xf numFmtId="0" fontId="67" fillId="0" borderId="39" xfId="0" applyFont="1" applyBorder="1" applyAlignment="1">
      <alignment vertical="center"/>
    </xf>
    <xf numFmtId="0" fontId="70" fillId="11" borderId="47" xfId="0" applyFont="1" applyFill="1" applyBorder="1" applyAlignment="1">
      <alignment horizontal="center" vertical="center" wrapText="1"/>
    </xf>
    <xf numFmtId="0" fontId="70" fillId="11" borderId="47" xfId="0" applyFont="1" applyFill="1" applyBorder="1" applyAlignment="1">
      <alignment horizontal="center" vertical="center"/>
    </xf>
    <xf numFmtId="0" fontId="70" fillId="11" borderId="48" xfId="0" applyFont="1" applyFill="1" applyBorder="1" applyAlignment="1">
      <alignment horizontal="center" vertical="center"/>
    </xf>
    <xf numFmtId="0" fontId="70" fillId="11" borderId="54" xfId="0" applyFont="1" applyFill="1" applyBorder="1" applyAlignment="1">
      <alignment horizontal="center" vertical="center" textRotation="90" wrapText="1"/>
    </xf>
    <xf numFmtId="0" fontId="67" fillId="0" borderId="0" xfId="0" applyFont="1" applyBorder="1"/>
    <xf numFmtId="0" fontId="67" fillId="0" borderId="0" xfId="0" applyFont="1" applyBorder="1" applyAlignment="1">
      <alignment vertical="center" wrapText="1"/>
    </xf>
    <xf numFmtId="0" fontId="67" fillId="0" borderId="39" xfId="0" applyFont="1" applyBorder="1" applyAlignment="1">
      <alignment vertical="center" wrapText="1"/>
    </xf>
    <xf numFmtId="0" fontId="67" fillId="0" borderId="0" xfId="0" applyFont="1" applyAlignment="1">
      <alignment vertical="center" wrapText="1"/>
    </xf>
    <xf numFmtId="0" fontId="70" fillId="11" borderId="56" xfId="0" applyFont="1" applyFill="1" applyBorder="1" applyAlignment="1">
      <alignment horizontal="center" vertical="center" wrapText="1"/>
    </xf>
    <xf numFmtId="0" fontId="70" fillId="11" borderId="56" xfId="0" applyFont="1" applyFill="1" applyBorder="1" applyAlignment="1">
      <alignment horizontal="center" vertical="center"/>
    </xf>
    <xf numFmtId="0" fontId="70" fillId="11" borderId="57" xfId="0" applyFont="1" applyFill="1" applyBorder="1" applyAlignment="1">
      <alignment horizontal="center" vertical="center"/>
    </xf>
    <xf numFmtId="0" fontId="71" fillId="0" borderId="59" xfId="0" applyFont="1" applyFill="1" applyBorder="1" applyAlignment="1">
      <alignment horizontal="center" vertical="center" wrapText="1"/>
    </xf>
    <xf numFmtId="0" fontId="71" fillId="12" borderId="59" xfId="0" applyFont="1" applyFill="1" applyBorder="1" applyAlignment="1">
      <alignment horizontal="center" vertical="center" wrapText="1"/>
    </xf>
    <xf numFmtId="0" fontId="71" fillId="0" borderId="42" xfId="0" applyFont="1" applyBorder="1" applyAlignment="1">
      <alignment vertical="center" wrapText="1"/>
    </xf>
    <xf numFmtId="0" fontId="71" fillId="0" borderId="0" xfId="0" applyFont="1" applyBorder="1" applyAlignment="1">
      <alignment vertical="center" wrapText="1"/>
    </xf>
    <xf numFmtId="0" fontId="67" fillId="0" borderId="0" xfId="0" applyFont="1" applyFill="1" applyBorder="1" applyAlignment="1">
      <alignment horizontal="center" vertical="center" wrapText="1"/>
    </xf>
    <xf numFmtId="0" fontId="67" fillId="0" borderId="0" xfId="0" applyFont="1" applyFill="1" applyBorder="1" applyAlignment="1">
      <alignment horizontal="left" vertical="center" wrapText="1"/>
    </xf>
    <xf numFmtId="0" fontId="71" fillId="0" borderId="39" xfId="0" applyFont="1" applyBorder="1" applyAlignment="1">
      <alignment vertical="center" wrapText="1"/>
    </xf>
    <xf numFmtId="0" fontId="71" fillId="0" borderId="0" xfId="0" applyFont="1" applyAlignment="1">
      <alignment vertical="center" wrapText="1"/>
    </xf>
    <xf numFmtId="0" fontId="72" fillId="0" borderId="0" xfId="0" applyFont="1" applyBorder="1" applyAlignment="1">
      <alignment horizontal="center" vertical="center"/>
    </xf>
    <xf numFmtId="0" fontId="70" fillId="11" borderId="60" xfId="0" applyFont="1" applyFill="1" applyBorder="1" applyAlignment="1">
      <alignment horizontal="center" vertical="center"/>
    </xf>
    <xf numFmtId="0" fontId="70" fillId="11" borderId="61" xfId="0" applyFont="1" applyFill="1" applyBorder="1" applyAlignment="1">
      <alignment horizontal="center" vertical="center"/>
    </xf>
    <xf numFmtId="0" fontId="70" fillId="11" borderId="120" xfId="0" applyFont="1" applyFill="1" applyBorder="1" applyAlignment="1">
      <alignment horizontal="center" vertical="center"/>
    </xf>
    <xf numFmtId="0" fontId="70" fillId="11" borderId="123" xfId="0" applyFont="1" applyFill="1" applyBorder="1" applyAlignment="1">
      <alignment horizontal="center" vertical="center"/>
    </xf>
    <xf numFmtId="0" fontId="70" fillId="11" borderId="62" xfId="0" applyFont="1" applyFill="1" applyBorder="1" applyAlignment="1">
      <alignment horizontal="center" vertical="center"/>
    </xf>
    <xf numFmtId="0" fontId="70" fillId="11" borderId="63" xfId="0" applyFont="1" applyFill="1" applyBorder="1" applyAlignment="1">
      <alignment horizontal="center" vertical="center"/>
    </xf>
    <xf numFmtId="0" fontId="70" fillId="11" borderId="82" xfId="0" applyFont="1" applyFill="1" applyBorder="1" applyAlignment="1">
      <alignment horizontal="center" vertical="center"/>
    </xf>
    <xf numFmtId="0" fontId="70" fillId="11" borderId="51" xfId="0" applyFont="1" applyFill="1" applyBorder="1" applyAlignment="1">
      <alignment horizontal="center" vertical="center" textRotation="90" wrapText="1"/>
    </xf>
    <xf numFmtId="0" fontId="70" fillId="11" borderId="124" xfId="0" applyFont="1" applyFill="1" applyBorder="1" applyAlignment="1">
      <alignment horizontal="center" vertical="center" textRotation="90" wrapText="1"/>
    </xf>
    <xf numFmtId="0" fontId="70" fillId="11" borderId="66" xfId="0" applyFont="1" applyFill="1" applyBorder="1" applyAlignment="1">
      <alignment horizontal="center" vertical="center" textRotation="90" wrapText="1"/>
    </xf>
    <xf numFmtId="0" fontId="70" fillId="11" borderId="53" xfId="0" applyFont="1" applyFill="1" applyBorder="1" applyAlignment="1">
      <alignment horizontal="center" vertical="center" textRotation="90" wrapText="1"/>
    </xf>
    <xf numFmtId="0" fontId="67" fillId="0" borderId="0" xfId="0" applyFont="1" applyAlignment="1">
      <alignment horizontal="center" vertical="center" wrapText="1"/>
    </xf>
    <xf numFmtId="0" fontId="70" fillId="11" borderId="68" xfId="0" applyFont="1" applyFill="1" applyBorder="1" applyAlignment="1">
      <alignment horizontal="center" vertical="center"/>
    </xf>
    <xf numFmtId="0" fontId="70" fillId="11" borderId="121" xfId="0" applyFont="1" applyFill="1" applyBorder="1" applyAlignment="1">
      <alignment horizontal="center" vertical="center"/>
    </xf>
    <xf numFmtId="0" fontId="70" fillId="11" borderId="125" xfId="0" applyFont="1" applyFill="1" applyBorder="1" applyAlignment="1">
      <alignment horizontal="center" vertical="center"/>
    </xf>
    <xf numFmtId="0" fontId="70" fillId="11" borderId="69" xfId="0" applyFont="1" applyFill="1" applyBorder="1" applyAlignment="1">
      <alignment horizontal="center" vertical="center"/>
    </xf>
    <xf numFmtId="0" fontId="70" fillId="11" borderId="70" xfId="0" applyFont="1" applyFill="1" applyBorder="1" applyAlignment="1">
      <alignment horizontal="center" vertical="center"/>
    </xf>
    <xf numFmtId="0" fontId="70" fillId="11" borderId="65" xfId="0" applyFont="1" applyFill="1" applyBorder="1" applyAlignment="1">
      <alignment horizontal="center" vertical="center"/>
    </xf>
    <xf numFmtId="0" fontId="70" fillId="11" borderId="75" xfId="0" applyFont="1" applyFill="1" applyBorder="1" applyAlignment="1">
      <alignment horizontal="center" vertical="center"/>
    </xf>
    <xf numFmtId="0" fontId="67" fillId="0" borderId="71" xfId="0" applyFont="1" applyFill="1" applyBorder="1" applyAlignment="1">
      <alignment horizontal="left" vertical="center" wrapText="1"/>
    </xf>
    <xf numFmtId="0" fontId="67" fillId="0" borderId="16" xfId="0" applyFont="1" applyFill="1" applyBorder="1" applyAlignment="1">
      <alignment horizontal="center" vertical="center"/>
    </xf>
    <xf numFmtId="0" fontId="67" fillId="0" borderId="16" xfId="0" applyFont="1" applyFill="1" applyBorder="1" applyAlignment="1">
      <alignment horizontal="center" vertical="center" wrapText="1"/>
    </xf>
    <xf numFmtId="0" fontId="67" fillId="14" borderId="16" xfId="0" applyFont="1" applyFill="1" applyBorder="1" applyAlignment="1">
      <alignment horizontal="center" vertical="center"/>
    </xf>
    <xf numFmtId="0" fontId="67" fillId="14" borderId="99" xfId="0" applyFont="1" applyFill="1" applyBorder="1" applyAlignment="1">
      <alignment horizontal="center" vertical="center"/>
    </xf>
    <xf numFmtId="3" fontId="67" fillId="14" borderId="71" xfId="0" applyNumberFormat="1" applyFont="1" applyFill="1" applyBorder="1" applyAlignment="1">
      <alignment horizontal="center" vertical="center"/>
    </xf>
    <xf numFmtId="10" fontId="67" fillId="0" borderId="71" xfId="5" applyNumberFormat="1" applyFont="1" applyBorder="1" applyAlignment="1">
      <alignment horizontal="center" vertical="center"/>
    </xf>
    <xf numFmtId="10" fontId="67" fillId="0" borderId="16" xfId="5" applyNumberFormat="1" applyFont="1" applyBorder="1" applyAlignment="1">
      <alignment horizontal="center" vertical="center"/>
    </xf>
    <xf numFmtId="0" fontId="67" fillId="0" borderId="122" xfId="0" applyFont="1" applyBorder="1" applyAlignment="1">
      <alignment horizontal="center" vertical="center"/>
    </xf>
    <xf numFmtId="0" fontId="67" fillId="0" borderId="16" xfId="0" applyFont="1" applyBorder="1" applyAlignment="1">
      <alignment horizontal="center" vertical="center"/>
    </xf>
    <xf numFmtId="173" fontId="67" fillId="0" borderId="71" xfId="0" applyNumberFormat="1" applyFont="1" applyBorder="1" applyAlignment="1">
      <alignment horizontal="center" vertical="center"/>
    </xf>
    <xf numFmtId="43" fontId="67" fillId="0" borderId="71" xfId="0" applyNumberFormat="1" applyFont="1" applyBorder="1" applyAlignment="1">
      <alignment horizontal="center" vertical="center"/>
    </xf>
    <xf numFmtId="43" fontId="67" fillId="0" borderId="71" xfId="0" applyNumberFormat="1" applyFont="1" applyBorder="1" applyAlignment="1">
      <alignment horizontal="center" vertical="center" wrapText="1"/>
    </xf>
    <xf numFmtId="174" fontId="67" fillId="0" borderId="71" xfId="0" applyNumberFormat="1" applyFont="1" applyBorder="1" applyAlignment="1">
      <alignment horizontal="center" vertical="center"/>
    </xf>
    <xf numFmtId="0" fontId="67" fillId="0" borderId="83" xfId="0" applyFont="1" applyBorder="1" applyAlignment="1">
      <alignment horizontal="center" vertical="center"/>
    </xf>
    <xf numFmtId="0" fontId="67" fillId="0" borderId="0" xfId="0" applyFont="1" applyAlignment="1">
      <alignment horizontal="center" vertical="center"/>
    </xf>
    <xf numFmtId="0" fontId="67" fillId="0" borderId="84" xfId="0" applyFont="1" applyFill="1" applyBorder="1" applyAlignment="1">
      <alignment horizontal="center" vertical="center"/>
    </xf>
    <xf numFmtId="9" fontId="67" fillId="14" borderId="126" xfId="5" applyFont="1" applyFill="1" applyBorder="1" applyAlignment="1">
      <alignment horizontal="center" vertical="center"/>
    </xf>
    <xf numFmtId="43" fontId="67" fillId="0" borderId="16" xfId="58" applyFont="1" applyBorder="1" applyAlignment="1">
      <alignment horizontal="center" vertical="center"/>
    </xf>
    <xf numFmtId="0" fontId="67" fillId="5" borderId="16" xfId="0" applyFont="1" applyFill="1" applyBorder="1" applyAlignment="1">
      <alignment horizontal="center" vertical="center"/>
    </xf>
    <xf numFmtId="0" fontId="67" fillId="0" borderId="127" xfId="0" applyFont="1" applyBorder="1" applyAlignment="1">
      <alignment horizontal="center" vertical="center"/>
    </xf>
    <xf numFmtId="43" fontId="67" fillId="0" borderId="16" xfId="0" applyNumberFormat="1" applyFont="1" applyBorder="1" applyAlignment="1">
      <alignment horizontal="center" vertical="center"/>
    </xf>
    <xf numFmtId="43" fontId="67" fillId="0" borderId="16" xfId="0" applyNumberFormat="1" applyFont="1" applyBorder="1" applyAlignment="1">
      <alignment horizontal="center" vertical="center" wrapText="1"/>
    </xf>
    <xf numFmtId="0" fontId="67" fillId="0" borderId="86" xfId="0" applyFont="1" applyFill="1" applyBorder="1" applyAlignment="1">
      <alignment horizontal="center" vertical="center"/>
    </xf>
    <xf numFmtId="0" fontId="67" fillId="0" borderId="88" xfId="0" applyFont="1" applyFill="1" applyBorder="1" applyAlignment="1">
      <alignment horizontal="left" vertical="center" wrapText="1"/>
    </xf>
    <xf numFmtId="0" fontId="67" fillId="0" borderId="87" xfId="0" applyFont="1" applyFill="1" applyBorder="1" applyAlignment="1">
      <alignment horizontal="center" vertical="center"/>
    </xf>
    <xf numFmtId="0" fontId="67" fillId="0" borderId="87" xfId="0" applyFont="1" applyFill="1" applyBorder="1" applyAlignment="1">
      <alignment horizontal="center" vertical="center" wrapText="1"/>
    </xf>
    <xf numFmtId="0" fontId="67" fillId="14" borderId="87" xfId="0" applyFont="1" applyFill="1" applyBorder="1" applyAlignment="1">
      <alignment horizontal="center" vertical="center"/>
    </xf>
    <xf numFmtId="0" fontId="67" fillId="14" borderId="100" xfId="0" applyFont="1" applyFill="1" applyBorder="1" applyAlignment="1">
      <alignment horizontal="center" vertical="center"/>
    </xf>
    <xf numFmtId="9" fontId="67" fillId="14" borderId="128" xfId="5" applyFont="1" applyFill="1" applyBorder="1" applyAlignment="1">
      <alignment horizontal="center" vertical="center"/>
    </xf>
    <xf numFmtId="43" fontId="67" fillId="0" borderId="87" xfId="58" applyFont="1" applyBorder="1" applyAlignment="1">
      <alignment horizontal="center" vertical="center"/>
    </xf>
    <xf numFmtId="10" fontId="67" fillId="0" borderId="88" xfId="5" applyNumberFormat="1" applyFont="1" applyBorder="1" applyAlignment="1">
      <alignment horizontal="center" vertical="center"/>
    </xf>
    <xf numFmtId="10" fontId="67" fillId="0" borderId="87" xfId="5" applyNumberFormat="1" applyFont="1" applyBorder="1" applyAlignment="1">
      <alignment horizontal="center" vertical="center"/>
    </xf>
    <xf numFmtId="0" fontId="67" fillId="5" borderId="87" xfId="0" applyFont="1" applyFill="1" applyBorder="1" applyAlignment="1">
      <alignment horizontal="center" vertical="center"/>
    </xf>
    <xf numFmtId="0" fontId="67" fillId="0" borderId="129" xfId="0" applyFont="1" applyBorder="1" applyAlignment="1">
      <alignment horizontal="center" vertical="center"/>
    </xf>
    <xf numFmtId="0" fontId="67" fillId="0" borderId="130" xfId="0" applyFont="1" applyBorder="1" applyAlignment="1">
      <alignment horizontal="center" vertical="center"/>
    </xf>
    <xf numFmtId="0" fontId="67" fillId="0" borderId="87" xfId="0" applyFont="1" applyBorder="1" applyAlignment="1">
      <alignment horizontal="center" vertical="center"/>
    </xf>
    <xf numFmtId="173" fontId="67" fillId="0" borderId="88" xfId="0" applyNumberFormat="1" applyFont="1" applyBorder="1" applyAlignment="1">
      <alignment horizontal="center" vertical="center"/>
    </xf>
    <xf numFmtId="43" fontId="67" fillId="0" borderId="87" xfId="0" applyNumberFormat="1" applyFont="1" applyBorder="1" applyAlignment="1">
      <alignment horizontal="center" vertical="center"/>
    </xf>
    <xf numFmtId="43" fontId="67" fillId="0" borderId="87" xfId="0" applyNumberFormat="1" applyFont="1" applyBorder="1" applyAlignment="1">
      <alignment horizontal="center" vertical="center" wrapText="1"/>
    </xf>
    <xf numFmtId="174" fontId="67" fillId="0" borderId="88" xfId="0" applyNumberFormat="1" applyFont="1" applyBorder="1" applyAlignment="1">
      <alignment horizontal="center" vertical="center"/>
    </xf>
    <xf numFmtId="43" fontId="67" fillId="0" borderId="88" xfId="0" applyNumberFormat="1" applyFont="1" applyBorder="1" applyAlignment="1">
      <alignment horizontal="center" vertical="center" wrapText="1"/>
    </xf>
    <xf numFmtId="0" fontId="36" fillId="0" borderId="0" xfId="0" applyFont="1" applyAlignment="1">
      <alignment horizontal="center" vertical="center" wrapText="1"/>
    </xf>
    <xf numFmtId="0" fontId="73" fillId="0" borderId="0" xfId="0" applyFont="1" applyAlignment="1">
      <alignment wrapText="1"/>
    </xf>
    <xf numFmtId="0" fontId="74" fillId="0" borderId="0" xfId="0" applyFont="1"/>
    <xf numFmtId="0" fontId="74" fillId="0" borderId="0" xfId="0" applyFont="1" applyAlignment="1">
      <alignment wrapText="1"/>
    </xf>
    <xf numFmtId="0" fontId="75" fillId="0" borderId="0" xfId="0" applyFont="1" applyAlignment="1">
      <alignment horizontal="center"/>
    </xf>
    <xf numFmtId="0" fontId="74" fillId="0" borderId="0" xfId="0" applyFont="1" applyAlignment="1">
      <alignment horizontal="left" wrapText="1" indent="3"/>
    </xf>
    <xf numFmtId="0" fontId="74" fillId="0" borderId="0" xfId="0" applyFont="1" applyAlignment="1">
      <alignment horizontal="center" vertical="center"/>
    </xf>
    <xf numFmtId="0" fontId="3" fillId="12" borderId="58" xfId="0" applyFont="1" applyFill="1" applyBorder="1" applyAlignment="1">
      <alignment horizontal="center" vertical="center" wrapText="1"/>
    </xf>
    <xf numFmtId="0" fontId="0" fillId="0" borderId="0" xfId="0"/>
    <xf numFmtId="0" fontId="0" fillId="0" borderId="0" xfId="0"/>
    <xf numFmtId="0" fontId="57" fillId="0" borderId="0" xfId="0" applyNumberFormat="1" applyFont="1" applyFill="1" applyBorder="1" applyAlignment="1">
      <alignment horizontal="center" vertical="center" shrinkToFit="1"/>
    </xf>
    <xf numFmtId="0" fontId="57" fillId="0" borderId="0" xfId="0" applyNumberFormat="1" applyFont="1" applyFill="1" applyAlignment="1">
      <alignment horizontal="center"/>
    </xf>
    <xf numFmtId="17" fontId="0" fillId="0" borderId="0" xfId="0" applyNumberFormat="1"/>
    <xf numFmtId="0" fontId="67" fillId="0" borderId="0" xfId="0" applyFont="1" applyBorder="1" applyAlignment="1">
      <alignment horizontal="left" vertical="center"/>
    </xf>
    <xf numFmtId="0" fontId="70" fillId="11" borderId="50" xfId="0" applyFont="1" applyFill="1" applyBorder="1" applyAlignment="1">
      <alignment horizontal="center" vertical="center" textRotation="90" wrapText="1"/>
    </xf>
    <xf numFmtId="3" fontId="67" fillId="14" borderId="88" xfId="0" applyNumberFormat="1" applyFont="1" applyFill="1" applyBorder="1" applyAlignment="1">
      <alignment horizontal="center" vertical="center"/>
    </xf>
    <xf numFmtId="0" fontId="25" fillId="11" borderId="60" xfId="0" applyFont="1" applyFill="1" applyBorder="1" applyAlignment="1">
      <alignment horizontal="center" vertical="center"/>
    </xf>
    <xf numFmtId="0" fontId="25" fillId="11" borderId="60" xfId="0" applyFont="1" applyFill="1" applyBorder="1" applyAlignment="1">
      <alignment horizontal="center" vertical="center" wrapText="1"/>
    </xf>
    <xf numFmtId="0" fontId="41" fillId="0" borderId="0" xfId="0" applyNumberFormat="1" applyFont="1" applyBorder="1" applyAlignment="1">
      <alignment horizontal="center" vertical="center" shrinkToFit="1"/>
    </xf>
    <xf numFmtId="4" fontId="2" fillId="0" borderId="37" xfId="0" applyNumberFormat="1" applyFont="1" applyBorder="1" applyAlignment="1">
      <alignment horizontal="center"/>
    </xf>
    <xf numFmtId="0" fontId="3" fillId="0" borderId="39" xfId="0" applyFont="1" applyBorder="1" applyAlignment="1"/>
    <xf numFmtId="4" fontId="0" fillId="0" borderId="39" xfId="0" applyNumberFormat="1" applyBorder="1" applyAlignment="1">
      <alignment horizontal="center"/>
    </xf>
    <xf numFmtId="10" fontId="1" fillId="0" borderId="39" xfId="5" applyNumberFormat="1" applyFont="1" applyBorder="1" applyAlignment="1">
      <alignment horizontal="center"/>
    </xf>
    <xf numFmtId="10" fontId="1" fillId="0" borderId="39" xfId="0" applyNumberFormat="1" applyFont="1" applyFill="1" applyBorder="1" applyAlignment="1">
      <alignment horizontal="center"/>
    </xf>
    <xf numFmtId="0" fontId="4" fillId="0" borderId="131" xfId="0" applyNumberFormat="1" applyFont="1" applyFill="1" applyBorder="1" applyAlignment="1">
      <alignment horizontal="center" vertical="center" wrapText="1"/>
    </xf>
    <xf numFmtId="43" fontId="4" fillId="0" borderId="107" xfId="62" applyFont="1" applyFill="1" applyBorder="1" applyAlignment="1">
      <alignment horizontal="center" vertical="center" wrapText="1"/>
    </xf>
    <xf numFmtId="4" fontId="25" fillId="11" borderId="16" xfId="0" applyNumberFormat="1" applyFont="1" applyFill="1" applyBorder="1" applyAlignment="1">
      <alignment horizontal="center" vertical="center"/>
    </xf>
    <xf numFmtId="4" fontId="25" fillId="11" borderId="85" xfId="0" applyNumberFormat="1" applyFont="1" applyFill="1" applyBorder="1" applyAlignment="1">
      <alignment horizontal="center" vertical="center"/>
    </xf>
    <xf numFmtId="10" fontId="7" fillId="0" borderId="0" xfId="5" applyNumberFormat="1" applyFont="1" applyAlignment="1">
      <alignment vertical="top"/>
    </xf>
    <xf numFmtId="10" fontId="7" fillId="0" borderId="0" xfId="1" applyNumberFormat="1" applyFont="1" applyAlignment="1">
      <alignment vertical="top"/>
    </xf>
    <xf numFmtId="0" fontId="41" fillId="0" borderId="16" xfId="0" applyNumberFormat="1" applyFont="1" applyBorder="1" applyAlignment="1">
      <alignment horizontal="center" vertical="center" wrapText="1"/>
    </xf>
    <xf numFmtId="0" fontId="1" fillId="3" borderId="0" xfId="0" applyNumberFormat="1" applyFont="1" applyFill="1" applyBorder="1" applyAlignment="1">
      <alignment horizontal="center" vertical="center" shrinkToFit="1"/>
    </xf>
    <xf numFmtId="0" fontId="14" fillId="0" borderId="0" xfId="0" applyNumberFormat="1" applyFont="1" applyAlignment="1">
      <alignment vertical="center"/>
    </xf>
    <xf numFmtId="0" fontId="14" fillId="3" borderId="0" xfId="0" applyNumberFormat="1" applyFont="1" applyFill="1" applyBorder="1" applyAlignment="1">
      <alignment horizontal="center" vertical="center" shrinkToFit="1"/>
    </xf>
    <xf numFmtId="0" fontId="1" fillId="3" borderId="84" xfId="0" applyNumberFormat="1" applyFont="1" applyFill="1" applyBorder="1" applyAlignment="1">
      <alignment horizontal="center" vertical="center"/>
    </xf>
    <xf numFmtId="0" fontId="1" fillId="3" borderId="16" xfId="0" applyNumberFormat="1" applyFont="1" applyFill="1" applyBorder="1" applyAlignment="1">
      <alignment vertical="center"/>
    </xf>
    <xf numFmtId="0" fontId="1" fillId="3" borderId="16" xfId="0" applyNumberFormat="1" applyFont="1" applyFill="1" applyBorder="1" applyAlignment="1">
      <alignment horizontal="center"/>
    </xf>
    <xf numFmtId="0" fontId="1" fillId="3" borderId="85" xfId="0" applyNumberFormat="1" applyFont="1" applyFill="1" applyBorder="1" applyAlignment="1">
      <alignment horizontal="center"/>
    </xf>
    <xf numFmtId="0" fontId="0" fillId="3" borderId="0" xfId="0" applyNumberFormat="1" applyFont="1" applyFill="1" applyBorder="1" applyAlignment="1">
      <alignment horizontal="center" vertical="center" shrinkToFit="1"/>
    </xf>
    <xf numFmtId="0" fontId="57" fillId="0" borderId="0" xfId="0" applyNumberFormat="1" applyFont="1" applyAlignment="1">
      <alignment horizontal="center" vertical="center" wrapText="1"/>
    </xf>
    <xf numFmtId="0" fontId="14" fillId="0" borderId="0" xfId="0" applyFont="1"/>
    <xf numFmtId="0" fontId="14" fillId="0" borderId="0" xfId="0" applyFont="1" applyAlignment="1">
      <alignment horizontal="center"/>
    </xf>
    <xf numFmtId="0" fontId="14" fillId="0" borderId="0" xfId="0" applyFont="1" applyAlignment="1">
      <alignment horizontal="center" vertical="center"/>
    </xf>
    <xf numFmtId="0" fontId="4" fillId="0" borderId="36" xfId="0" applyFont="1" applyBorder="1" applyAlignment="1">
      <alignment wrapText="1"/>
    </xf>
    <xf numFmtId="0" fontId="80" fillId="0" borderId="38" xfId="0" applyFont="1" applyBorder="1" applyAlignment="1">
      <alignment horizontal="left" vertical="top"/>
    </xf>
    <xf numFmtId="0" fontId="3" fillId="0" borderId="38" xfId="0" applyFont="1" applyBorder="1" applyAlignment="1">
      <alignment horizontal="left" vertical="top"/>
    </xf>
    <xf numFmtId="0" fontId="14" fillId="0" borderId="38" xfId="0" applyFont="1" applyBorder="1" applyAlignment="1">
      <alignment horizontal="center" vertical="top"/>
    </xf>
    <xf numFmtId="0" fontId="45" fillId="0" borderId="39" xfId="0" applyFont="1" applyBorder="1"/>
    <xf numFmtId="10" fontId="82" fillId="0" borderId="39" xfId="0" applyNumberFormat="1" applyFont="1" applyBorder="1" applyAlignment="1">
      <alignment horizontal="center" vertical="center" wrapText="1"/>
    </xf>
    <xf numFmtId="0" fontId="1" fillId="0" borderId="16" xfId="0" applyNumberFormat="1" applyFont="1" applyBorder="1" applyAlignment="1">
      <alignment horizontal="center" vertical="center" wrapText="1"/>
    </xf>
    <xf numFmtId="0" fontId="14" fillId="0" borderId="0" xfId="0" applyNumberFormat="1" applyFont="1"/>
    <xf numFmtId="0" fontId="41" fillId="0" borderId="84" xfId="0" applyNumberFormat="1" applyFont="1" applyBorder="1" applyAlignment="1">
      <alignment horizontal="center" vertical="center" wrapText="1"/>
    </xf>
    <xf numFmtId="0" fontId="14" fillId="0" borderId="0" xfId="0" applyNumberFormat="1" applyFont="1" applyFill="1" applyAlignment="1">
      <alignment vertical="center"/>
    </xf>
    <xf numFmtId="0" fontId="3" fillId="0" borderId="0" xfId="0" applyNumberFormat="1" applyFont="1" applyFill="1" applyBorder="1" applyAlignment="1">
      <alignment horizontal="center" vertical="center" shrinkToFit="1"/>
    </xf>
    <xf numFmtId="0" fontId="14" fillId="0" borderId="0" xfId="0" applyNumberFormat="1" applyFont="1" applyFill="1"/>
    <xf numFmtId="0" fontId="4" fillId="3" borderId="84" xfId="0" applyNumberFormat="1" applyFont="1" applyFill="1" applyBorder="1" applyAlignment="1">
      <alignment horizontal="center" vertical="center"/>
    </xf>
    <xf numFmtId="0" fontId="41" fillId="0" borderId="16" xfId="0" applyNumberFormat="1" applyFont="1" applyFill="1" applyBorder="1" applyAlignment="1">
      <alignment vertical="center" wrapText="1"/>
    </xf>
    <xf numFmtId="0" fontId="1" fillId="3" borderId="16" xfId="0" applyNumberFormat="1" applyFont="1" applyFill="1" applyBorder="1" applyAlignment="1">
      <alignment horizontal="center" vertical="center"/>
    </xf>
    <xf numFmtId="0" fontId="1" fillId="3" borderId="85" xfId="0" applyNumberFormat="1" applyFont="1" applyFill="1" applyBorder="1" applyAlignment="1">
      <alignment horizontal="center" vertical="center"/>
    </xf>
    <xf numFmtId="0" fontId="1" fillId="0" borderId="84" xfId="0" applyNumberFormat="1" applyFont="1" applyBorder="1" applyAlignment="1">
      <alignment horizontal="center" vertical="center" wrapText="1"/>
    </xf>
    <xf numFmtId="0" fontId="41" fillId="0" borderId="85" xfId="0" applyNumberFormat="1" applyFont="1" applyBorder="1" applyAlignment="1">
      <alignment horizontal="center" vertical="center" wrapText="1"/>
    </xf>
    <xf numFmtId="10" fontId="53" fillId="0" borderId="6" xfId="16" applyNumberFormat="1" applyFont="1" applyBorder="1" applyProtection="1">
      <protection hidden="1"/>
    </xf>
    <xf numFmtId="43" fontId="48" fillId="0" borderId="6" xfId="22" applyFont="1" applyBorder="1" applyProtection="1">
      <protection locked="0"/>
    </xf>
    <xf numFmtId="43" fontId="53" fillId="0" borderId="11" xfId="22" applyFont="1" applyBorder="1" applyProtection="1"/>
    <xf numFmtId="43" fontId="53" fillId="0" borderId="6" xfId="22" applyFont="1" applyBorder="1" applyProtection="1"/>
    <xf numFmtId="10" fontId="53" fillId="0" borderId="11" xfId="16" applyNumberFormat="1" applyFont="1" applyBorder="1" applyProtection="1">
      <protection hidden="1"/>
    </xf>
    <xf numFmtId="0" fontId="1" fillId="0" borderId="0" xfId="0" applyFont="1" applyBorder="1" applyAlignment="1">
      <alignment horizontal="center"/>
    </xf>
    <xf numFmtId="165" fontId="7" fillId="0" borderId="0" xfId="1" applyNumberFormat="1" applyFont="1" applyAlignment="1">
      <alignment vertical="top"/>
    </xf>
    <xf numFmtId="0" fontId="0" fillId="0" borderId="0" xfId="0"/>
    <xf numFmtId="2" fontId="41" fillId="0" borderId="16" xfId="0" applyNumberFormat="1" applyFont="1" applyBorder="1" applyAlignment="1">
      <alignment horizontal="center" vertical="center" wrapText="1"/>
    </xf>
    <xf numFmtId="2" fontId="64" fillId="0" borderId="16" xfId="0" applyNumberFormat="1" applyFont="1" applyBorder="1" applyAlignment="1">
      <alignment horizontal="center" vertical="center" wrapText="1"/>
    </xf>
    <xf numFmtId="2" fontId="41" fillId="0" borderId="16" xfId="0" applyNumberFormat="1" applyFont="1" applyFill="1" applyBorder="1" applyAlignment="1">
      <alignment horizontal="center" vertical="center" wrapText="1"/>
    </xf>
    <xf numFmtId="2" fontId="57" fillId="0" borderId="0" xfId="0" applyNumberFormat="1" applyFont="1" applyAlignment="1">
      <alignment horizontal="center"/>
    </xf>
    <xf numFmtId="2" fontId="58" fillId="0" borderId="36" xfId="0" applyNumberFormat="1" applyFont="1" applyBorder="1" applyAlignment="1">
      <alignment horizontal="center"/>
    </xf>
    <xf numFmtId="2" fontId="58" fillId="0" borderId="0" xfId="0" applyNumberFormat="1" applyFont="1" applyBorder="1" applyAlignment="1">
      <alignment horizontal="center" wrapText="1"/>
    </xf>
    <xf numFmtId="2" fontId="60" fillId="0" borderId="0" xfId="0" applyNumberFormat="1" applyFont="1" applyBorder="1" applyAlignment="1">
      <alignment horizontal="center"/>
    </xf>
    <xf numFmtId="2" fontId="57" fillId="0" borderId="0" xfId="0" applyNumberFormat="1" applyFont="1" applyBorder="1" applyAlignment="1">
      <alignment horizontal="center"/>
    </xf>
    <xf numFmtId="2" fontId="61" fillId="0" borderId="0" xfId="0" applyNumberFormat="1" applyFont="1" applyFill="1" applyBorder="1" applyAlignment="1">
      <alignment horizontal="center" vertical="center" wrapText="1"/>
    </xf>
    <xf numFmtId="2" fontId="61" fillId="11" borderId="56" xfId="0" applyNumberFormat="1" applyFont="1" applyFill="1" applyBorder="1" applyAlignment="1">
      <alignment horizontal="center" vertical="center" wrapText="1"/>
    </xf>
    <xf numFmtId="2" fontId="1" fillId="3" borderId="16" xfId="0" applyNumberFormat="1" applyFont="1" applyFill="1" applyBorder="1" applyAlignment="1">
      <alignment vertical="center"/>
    </xf>
    <xf numFmtId="2" fontId="1" fillId="3" borderId="16" xfId="0" applyNumberFormat="1" applyFont="1" applyFill="1" applyBorder="1" applyAlignment="1">
      <alignment horizontal="center" vertical="center"/>
    </xf>
    <xf numFmtId="2" fontId="1" fillId="0" borderId="16" xfId="0" applyNumberFormat="1" applyFont="1" applyBorder="1" applyAlignment="1">
      <alignment horizontal="center" vertical="center" wrapText="1"/>
    </xf>
    <xf numFmtId="2" fontId="60" fillId="3" borderId="16" xfId="0" applyNumberFormat="1" applyFont="1" applyFill="1" applyBorder="1" applyAlignment="1">
      <alignment vertical="center"/>
    </xf>
    <xf numFmtId="2" fontId="60" fillId="3" borderId="16" xfId="0" applyNumberFormat="1" applyFont="1" applyFill="1" applyBorder="1" applyAlignment="1">
      <alignment horizontal="center" vertical="center"/>
    </xf>
    <xf numFmtId="2" fontId="60" fillId="0" borderId="16" xfId="0" applyNumberFormat="1" applyFont="1" applyBorder="1" applyAlignment="1">
      <alignment horizontal="center" vertical="center" wrapText="1"/>
    </xf>
    <xf numFmtId="2" fontId="1" fillId="3" borderId="16" xfId="0" applyNumberFormat="1" applyFont="1" applyFill="1" applyBorder="1" applyAlignment="1">
      <alignment horizontal="center"/>
    </xf>
    <xf numFmtId="0" fontId="57" fillId="0" borderId="0" xfId="0" applyNumberFormat="1" applyFont="1" applyAlignment="1">
      <alignment horizontal="center" vertical="center" wrapText="1"/>
    </xf>
    <xf numFmtId="0" fontId="4" fillId="0" borderId="16" xfId="0" applyNumberFormat="1" applyFont="1" applyBorder="1" applyAlignment="1">
      <alignment horizontal="left" vertical="center" wrapText="1" indent="4"/>
    </xf>
    <xf numFmtId="0" fontId="60" fillId="0" borderId="16" xfId="0" applyNumberFormat="1" applyFont="1" applyFill="1" applyBorder="1" applyAlignment="1">
      <alignment vertical="center" wrapText="1"/>
    </xf>
    <xf numFmtId="0" fontId="1" fillId="3" borderId="23" xfId="0" applyFont="1" applyFill="1" applyBorder="1" applyAlignment="1">
      <alignment vertical="center"/>
    </xf>
    <xf numFmtId="0" fontId="0" fillId="0" borderId="23" xfId="0" applyBorder="1" applyAlignment="1">
      <alignment horizontal="center" vertical="center"/>
    </xf>
    <xf numFmtId="0" fontId="4" fillId="0" borderId="16" xfId="0" applyNumberFormat="1" applyFont="1" applyBorder="1" applyAlignment="1">
      <alignment horizontal="center" vertical="center" wrapText="1"/>
    </xf>
    <xf numFmtId="0" fontId="0" fillId="0" borderId="0" xfId="0" applyAlignment="1">
      <alignment horizontal="center"/>
    </xf>
    <xf numFmtId="0" fontId="1" fillId="0" borderId="16" xfId="0" applyNumberFormat="1" applyFont="1" applyFill="1" applyBorder="1" applyAlignment="1">
      <alignment vertical="center" wrapText="1"/>
    </xf>
    <xf numFmtId="0" fontId="22" fillId="0" borderId="41" xfId="0" applyFont="1" applyBorder="1" applyAlignment="1">
      <alignment horizontal="center"/>
    </xf>
    <xf numFmtId="0" fontId="4" fillId="0" borderId="16" xfId="0" applyNumberFormat="1" applyFont="1" applyFill="1" applyBorder="1" applyAlignment="1">
      <alignment vertical="center" wrapText="1"/>
    </xf>
    <xf numFmtId="0" fontId="22" fillId="0" borderId="0" xfId="0" applyFont="1" applyBorder="1" applyAlignment="1">
      <alignment wrapText="1"/>
    </xf>
    <xf numFmtId="0" fontId="14" fillId="0" borderId="0" xfId="0" applyFont="1" applyBorder="1"/>
    <xf numFmtId="0" fontId="1" fillId="0" borderId="0" xfId="0" applyFont="1" applyBorder="1"/>
    <xf numFmtId="0" fontId="22" fillId="0" borderId="0" xfId="0" applyFont="1" applyBorder="1"/>
    <xf numFmtId="0" fontId="14" fillId="0" borderId="0" xfId="0" applyFont="1" applyBorder="1" applyAlignment="1">
      <alignment horizontal="center"/>
    </xf>
    <xf numFmtId="0" fontId="81" fillId="0" borderId="0" xfId="0" applyFont="1" applyBorder="1" applyAlignment="1">
      <alignment vertical="center" wrapText="1"/>
    </xf>
    <xf numFmtId="0" fontId="32" fillId="11" borderId="38" xfId="36" applyFont="1" applyFill="1" applyBorder="1" applyAlignment="1">
      <alignment horizontal="center" vertical="center" wrapText="1"/>
    </xf>
    <xf numFmtId="0" fontId="32" fillId="11" borderId="39" xfId="36" applyFont="1" applyFill="1" applyBorder="1" applyAlignment="1">
      <alignment horizontal="center" vertical="center" wrapText="1"/>
    </xf>
    <xf numFmtId="0" fontId="65" fillId="9" borderId="38" xfId="1" applyFont="1" applyFill="1" applyBorder="1" applyAlignment="1">
      <alignment horizontal="center" vertical="center" wrapText="1"/>
    </xf>
    <xf numFmtId="0" fontId="23" fillId="6" borderId="38" xfId="36" applyFont="1" applyFill="1" applyBorder="1" applyAlignment="1">
      <alignment horizontal="center" vertical="center" wrapText="1"/>
    </xf>
    <xf numFmtId="0" fontId="23" fillId="6" borderId="0" xfId="36" applyFont="1" applyFill="1" applyBorder="1" applyAlignment="1">
      <alignment horizontal="center" vertical="center" wrapText="1"/>
    </xf>
    <xf numFmtId="0" fontId="23" fillId="6" borderId="0" xfId="36" applyFont="1" applyFill="1" applyBorder="1" applyAlignment="1">
      <alignment horizontal="center" vertical="center"/>
    </xf>
    <xf numFmtId="0" fontId="23" fillId="6" borderId="0" xfId="36" applyFont="1" applyFill="1" applyBorder="1" applyAlignment="1">
      <alignment horizontal="left" vertical="center" wrapText="1"/>
    </xf>
    <xf numFmtId="2" fontId="23" fillId="6" borderId="39" xfId="36" applyNumberFormat="1" applyFont="1" applyFill="1" applyBorder="1" applyAlignment="1">
      <alignment horizontal="center" vertical="center" wrapText="1"/>
    </xf>
    <xf numFmtId="0" fontId="23" fillId="4" borderId="0" xfId="36" applyFont="1" applyFill="1" applyBorder="1" applyAlignment="1">
      <alignment horizontal="center" vertical="center" wrapText="1"/>
    </xf>
    <xf numFmtId="2" fontId="23" fillId="4" borderId="39" xfId="36" applyNumberFormat="1" applyFont="1" applyFill="1" applyBorder="1" applyAlignment="1">
      <alignment horizontal="center" vertical="center" wrapText="1"/>
    </xf>
    <xf numFmtId="175" fontId="14" fillId="0" borderId="0" xfId="0" applyNumberFormat="1" applyFont="1"/>
    <xf numFmtId="10" fontId="7" fillId="0" borderId="6" xfId="16" applyNumberFormat="1" applyFont="1" applyBorder="1" applyProtection="1">
      <protection hidden="1"/>
    </xf>
    <xf numFmtId="0" fontId="64" fillId="0" borderId="16" xfId="0" applyNumberFormat="1" applyFont="1" applyFill="1" applyBorder="1" applyAlignment="1">
      <alignment horizontal="center" vertical="center" wrapText="1"/>
    </xf>
    <xf numFmtId="0" fontId="62" fillId="16" borderId="84" xfId="0" applyNumberFormat="1" applyFont="1" applyFill="1" applyBorder="1" applyAlignment="1">
      <alignment horizontal="center" vertical="center" wrapText="1"/>
    </xf>
    <xf numFmtId="0" fontId="13" fillId="16" borderId="25" xfId="0" applyNumberFormat="1" applyFont="1" applyFill="1" applyBorder="1" applyAlignment="1">
      <alignment horizontal="left" vertical="center" wrapText="1"/>
    </xf>
    <xf numFmtId="0" fontId="62" fillId="16" borderId="25" xfId="0" applyNumberFormat="1" applyFont="1" applyFill="1" applyBorder="1" applyAlignment="1">
      <alignment vertical="center" wrapText="1"/>
    </xf>
    <xf numFmtId="2" fontId="62" fillId="16" borderId="25" xfId="0" applyNumberFormat="1" applyFont="1" applyFill="1" applyBorder="1" applyAlignment="1">
      <alignment vertical="center" wrapText="1"/>
    </xf>
    <xf numFmtId="0" fontId="62" fillId="16" borderId="90" xfId="0" applyNumberFormat="1" applyFont="1" applyFill="1" applyBorder="1" applyAlignment="1">
      <alignment vertical="center" wrapText="1"/>
    </xf>
    <xf numFmtId="0" fontId="13" fillId="16" borderId="84" xfId="0" applyNumberFormat="1" applyFont="1" applyFill="1" applyBorder="1" applyAlignment="1">
      <alignment horizontal="center" vertical="center" shrinkToFit="1"/>
    </xf>
    <xf numFmtId="0" fontId="13" fillId="16" borderId="23" xfId="0" applyNumberFormat="1" applyFont="1" applyFill="1" applyBorder="1" applyAlignment="1">
      <alignment horizontal="left" vertical="center" wrapText="1"/>
    </xf>
    <xf numFmtId="0" fontId="62" fillId="16" borderId="16" xfId="0" applyNumberFormat="1" applyFont="1" applyFill="1" applyBorder="1" applyAlignment="1">
      <alignment horizontal="center" vertical="center" wrapText="1"/>
    </xf>
    <xf numFmtId="0" fontId="13" fillId="16" borderId="16" xfId="0" applyNumberFormat="1" applyFont="1" applyFill="1" applyBorder="1" applyAlignment="1">
      <alignment horizontal="left" vertical="center" wrapText="1" indent="2"/>
    </xf>
    <xf numFmtId="0" fontId="13" fillId="16" borderId="16" xfId="0" applyNumberFormat="1" applyFont="1" applyFill="1" applyBorder="1" applyAlignment="1">
      <alignment horizontal="center" vertical="center" wrapText="1"/>
    </xf>
    <xf numFmtId="0" fontId="13" fillId="16" borderId="16" xfId="0" applyNumberFormat="1" applyFont="1" applyFill="1" applyBorder="1" applyAlignment="1">
      <alignment horizontal="left" vertical="center" wrapText="1"/>
    </xf>
    <xf numFmtId="4" fontId="4" fillId="16" borderId="85" xfId="0" applyNumberFormat="1" applyFont="1" applyFill="1" applyBorder="1" applyAlignment="1">
      <alignment horizontal="center" vertical="center" wrapText="1"/>
    </xf>
    <xf numFmtId="0" fontId="4" fillId="16" borderId="131" xfId="0" applyNumberFormat="1" applyFont="1" applyFill="1" applyBorder="1" applyAlignment="1">
      <alignment horizontal="center" vertical="center" wrapText="1"/>
    </xf>
    <xf numFmtId="0" fontId="4" fillId="16" borderId="4" xfId="0" applyNumberFormat="1" applyFont="1" applyFill="1" applyBorder="1" applyAlignment="1">
      <alignment horizontal="left" vertical="center" wrapText="1" indent="2"/>
    </xf>
    <xf numFmtId="43" fontId="4" fillId="16" borderId="107" xfId="62" applyFont="1" applyFill="1" applyBorder="1" applyAlignment="1">
      <alignment horizontal="center" vertical="center" wrapText="1"/>
    </xf>
    <xf numFmtId="2" fontId="0" fillId="0" borderId="0" xfId="0" applyNumberFormat="1" applyAlignment="1">
      <alignment horizontal="right" vertical="center"/>
    </xf>
    <xf numFmtId="2" fontId="0" fillId="0" borderId="0" xfId="0" applyNumberFormat="1" applyAlignment="1">
      <alignment vertical="center"/>
    </xf>
    <xf numFmtId="0" fontId="4" fillId="0" borderId="38" xfId="1" applyFont="1" applyBorder="1" applyAlignment="1">
      <alignment vertical="center"/>
    </xf>
    <xf numFmtId="2" fontId="60" fillId="0" borderId="16" xfId="0" applyNumberFormat="1" applyFont="1" applyFill="1" applyBorder="1" applyAlignment="1">
      <alignment horizontal="center" vertical="center" wrapText="1"/>
    </xf>
    <xf numFmtId="2" fontId="1" fillId="0" borderId="16" xfId="0" applyNumberFormat="1" applyFont="1" applyFill="1" applyBorder="1" applyAlignment="1">
      <alignment horizontal="center" vertical="center" wrapText="1"/>
    </xf>
    <xf numFmtId="0" fontId="4" fillId="0" borderId="102" xfId="0" applyNumberFormat="1" applyFont="1" applyFill="1" applyBorder="1" applyAlignment="1">
      <alignment horizontal="center" vertical="center" wrapText="1"/>
    </xf>
    <xf numFmtId="0" fontId="4" fillId="0" borderId="135" xfId="0" applyNumberFormat="1" applyFont="1" applyFill="1" applyBorder="1" applyAlignment="1">
      <alignment horizontal="left" vertical="center" wrapText="1" indent="2"/>
    </xf>
    <xf numFmtId="43" fontId="4" fillId="0" borderId="101" xfId="62" applyFont="1" applyFill="1" applyBorder="1" applyAlignment="1">
      <alignment horizontal="center" vertical="center" wrapText="1"/>
    </xf>
    <xf numFmtId="0" fontId="7" fillId="0" borderId="38" xfId="1" applyFont="1" applyBorder="1" applyAlignment="1" applyProtection="1">
      <alignment vertical="top"/>
    </xf>
    <xf numFmtId="0" fontId="7" fillId="0" borderId="39" xfId="1" applyFont="1" applyBorder="1" applyAlignment="1" applyProtection="1">
      <alignment vertical="top"/>
    </xf>
    <xf numFmtId="0" fontId="9" fillId="0" borderId="38" xfId="1" applyFont="1" applyBorder="1" applyAlignment="1" applyProtection="1">
      <alignment vertical="top"/>
    </xf>
    <xf numFmtId="0" fontId="9" fillId="0" borderId="39" xfId="1" applyFont="1" applyBorder="1" applyAlignment="1" applyProtection="1">
      <alignment vertical="top"/>
    </xf>
    <xf numFmtId="0" fontId="7" fillId="0" borderId="38" xfId="0" applyFont="1" applyBorder="1" applyAlignment="1" applyProtection="1">
      <alignment vertical="top"/>
    </xf>
    <xf numFmtId="0" fontId="7" fillId="0" borderId="39" xfId="0" applyFont="1" applyBorder="1" applyAlignment="1" applyProtection="1">
      <alignment vertical="top"/>
    </xf>
    <xf numFmtId="0" fontId="9" fillId="0" borderId="38" xfId="0" applyFont="1" applyBorder="1" applyAlignment="1" applyProtection="1">
      <alignment vertical="top"/>
    </xf>
    <xf numFmtId="0" fontId="9" fillId="0" borderId="39" xfId="0" applyFont="1" applyBorder="1" applyAlignment="1" applyProtection="1">
      <alignment vertical="top"/>
    </xf>
    <xf numFmtId="0" fontId="10" fillId="0" borderId="0" xfId="1" applyFont="1" applyBorder="1" applyAlignment="1" applyProtection="1">
      <alignment vertical="top"/>
    </xf>
    <xf numFmtId="0" fontId="7" fillId="0" borderId="0" xfId="1" applyFont="1" applyBorder="1" applyAlignment="1" applyProtection="1">
      <alignment horizontal="center" vertical="top"/>
    </xf>
    <xf numFmtId="0" fontId="10" fillId="0" borderId="91" xfId="1" applyFont="1" applyBorder="1" applyAlignment="1">
      <alignment horizontal="left" vertical="center"/>
    </xf>
    <xf numFmtId="0" fontId="7" fillId="0" borderId="0" xfId="1" applyFont="1" applyBorder="1" applyAlignment="1" applyProtection="1">
      <alignment horizontal="left" vertical="top"/>
    </xf>
    <xf numFmtId="0" fontId="7" fillId="0" borderId="38" xfId="1" applyFont="1" applyFill="1" applyBorder="1" applyAlignment="1" applyProtection="1">
      <alignment vertical="top"/>
    </xf>
    <xf numFmtId="0" fontId="7" fillId="0" borderId="93" xfId="1" applyFont="1" applyFill="1" applyBorder="1" applyAlignment="1" applyProtection="1">
      <alignment vertical="top"/>
    </xf>
    <xf numFmtId="0" fontId="7" fillId="0" borderId="94" xfId="1" applyFont="1" applyBorder="1" applyAlignment="1" applyProtection="1">
      <alignment vertical="top"/>
    </xf>
    <xf numFmtId="0" fontId="7" fillId="0" borderId="108" xfId="1" applyFont="1" applyFill="1" applyBorder="1" applyAlignment="1" applyProtection="1">
      <alignment vertical="top"/>
    </xf>
    <xf numFmtId="0" fontId="7" fillId="0" borderId="38" xfId="1" applyFont="1" applyFill="1" applyBorder="1" applyAlignment="1" applyProtection="1">
      <alignment horizontal="left"/>
      <protection locked="0"/>
    </xf>
    <xf numFmtId="0" fontId="7" fillId="0" borderId="40" xfId="1" applyFont="1" applyFill="1" applyBorder="1" applyAlignment="1" applyProtection="1">
      <alignment horizontal="left"/>
      <protection locked="0"/>
    </xf>
    <xf numFmtId="0" fontId="7" fillId="0" borderId="41" xfId="1" applyFont="1" applyBorder="1" applyAlignment="1" applyProtection="1"/>
    <xf numFmtId="0" fontId="7" fillId="0" borderId="41" xfId="4" applyFont="1" applyBorder="1" applyAlignment="1" applyProtection="1">
      <alignment vertical="top"/>
    </xf>
    <xf numFmtId="0" fontId="7" fillId="0" borderId="41" xfId="1" applyFont="1" applyBorder="1" applyProtection="1"/>
    <xf numFmtId="0" fontId="7" fillId="0" borderId="41" xfId="1" applyFont="1" applyFill="1" applyBorder="1" applyAlignment="1" applyProtection="1">
      <alignment horizontal="left"/>
      <protection locked="0"/>
    </xf>
    <xf numFmtId="0" fontId="7" fillId="0" borderId="41" xfId="4" applyFont="1" applyBorder="1" applyAlignment="1" applyProtection="1">
      <alignment horizontal="left"/>
      <protection locked="0"/>
    </xf>
    <xf numFmtId="0" fontId="57" fillId="0" borderId="0" xfId="0" applyNumberFormat="1" applyFont="1" applyAlignment="1">
      <alignment horizontal="center"/>
    </xf>
    <xf numFmtId="0" fontId="0" fillId="0" borderId="0" xfId="0"/>
    <xf numFmtId="0" fontId="23" fillId="0" borderId="38" xfId="36" applyFont="1" applyFill="1" applyBorder="1" applyAlignment="1">
      <alignment horizontal="center" vertical="center" wrapText="1"/>
    </xf>
    <xf numFmtId="0" fontId="23" fillId="0" borderId="0" xfId="36" applyFont="1" applyFill="1" applyBorder="1" applyAlignment="1">
      <alignment horizontal="left" vertical="center" wrapText="1"/>
    </xf>
    <xf numFmtId="0" fontId="23" fillId="0" borderId="0" xfId="36" applyFont="1" applyFill="1" applyBorder="1" applyAlignment="1">
      <alignment horizontal="center" vertical="center"/>
    </xf>
    <xf numFmtId="0" fontId="23" fillId="0" borderId="39" xfId="36" applyFont="1" applyFill="1" applyBorder="1" applyAlignment="1">
      <alignment horizontal="center" vertical="center"/>
    </xf>
    <xf numFmtId="0" fontId="23" fillId="6" borderId="0" xfId="36" applyNumberFormat="1" applyFont="1" applyFill="1" applyBorder="1" applyAlignment="1">
      <alignment horizontal="center" vertical="center" wrapText="1"/>
    </xf>
    <xf numFmtId="0" fontId="23" fillId="4" borderId="0" xfId="36" applyNumberFormat="1" applyFont="1" applyFill="1" applyBorder="1" applyAlignment="1">
      <alignment horizontal="center" vertical="center" wrapText="1"/>
    </xf>
    <xf numFmtId="0" fontId="57" fillId="0" borderId="0" xfId="0" applyNumberFormat="1" applyFont="1" applyAlignment="1">
      <alignment horizontal="center" vertical="center" wrapText="1"/>
    </xf>
    <xf numFmtId="0" fontId="57" fillId="0" borderId="0" xfId="0" applyNumberFormat="1" applyFont="1" applyAlignment="1">
      <alignment horizontal="center" vertical="center" wrapText="1"/>
    </xf>
    <xf numFmtId="0" fontId="4" fillId="0" borderId="16" xfId="0" applyNumberFormat="1" applyFont="1" applyFill="1" applyBorder="1" applyAlignment="1">
      <alignment horizontal="left" vertical="center" wrapText="1" indent="4"/>
    </xf>
    <xf numFmtId="0" fontId="57" fillId="0" borderId="0" xfId="0" applyNumberFormat="1" applyFont="1" applyAlignment="1">
      <alignment horizontal="center" vertical="center" wrapText="1"/>
    </xf>
    <xf numFmtId="0" fontId="0" fillId="0" borderId="0" xfId="0"/>
    <xf numFmtId="0" fontId="3" fillId="0" borderId="16" xfId="0" applyNumberFormat="1" applyFont="1" applyFill="1" applyBorder="1" applyAlignment="1">
      <alignment vertical="center" wrapText="1"/>
    </xf>
    <xf numFmtId="0" fontId="4" fillId="0" borderId="20" xfId="1" applyFont="1" applyBorder="1" applyAlignment="1">
      <alignment horizontal="center" vertical="center"/>
    </xf>
    <xf numFmtId="0" fontId="3" fillId="0" borderId="38" xfId="1" applyFont="1" applyFill="1" applyBorder="1" applyAlignment="1">
      <alignment vertical="center"/>
    </xf>
    <xf numFmtId="0" fontId="3" fillId="0" borderId="0" xfId="1" applyFont="1" applyFill="1" applyBorder="1" applyAlignment="1">
      <alignment vertical="center"/>
    </xf>
    <xf numFmtId="0" fontId="57" fillId="0" borderId="0" xfId="0" applyNumberFormat="1" applyFont="1" applyAlignment="1">
      <alignment horizontal="center" vertical="center" wrapText="1"/>
    </xf>
    <xf numFmtId="0" fontId="0" fillId="0" borderId="0" xfId="0"/>
    <xf numFmtId="0" fontId="7" fillId="0" borderId="0" xfId="1" applyNumberFormat="1" applyFont="1" applyAlignment="1">
      <alignment vertical="top"/>
    </xf>
    <xf numFmtId="0" fontId="86" fillId="0" borderId="39" xfId="36" applyFont="1" applyFill="1" applyBorder="1" applyAlignment="1">
      <alignment horizontal="center" vertical="center"/>
    </xf>
    <xf numFmtId="39" fontId="3" fillId="0" borderId="16" xfId="6" applyNumberFormat="1" applyFont="1" applyBorder="1" applyAlignment="1">
      <alignment horizontal="center" vertical="center"/>
    </xf>
    <xf numFmtId="0" fontId="4" fillId="18" borderId="16" xfId="1" applyFont="1" applyFill="1" applyBorder="1" applyAlignment="1">
      <alignment horizontal="center" vertical="center"/>
    </xf>
    <xf numFmtId="0" fontId="4" fillId="18" borderId="85" xfId="1" applyFont="1" applyFill="1" applyBorder="1" applyAlignment="1">
      <alignment horizontal="center" vertical="center"/>
    </xf>
    <xf numFmtId="2" fontId="3" fillId="18" borderId="16" xfId="1" applyNumberFormat="1" applyFont="1" applyFill="1" applyBorder="1" applyAlignment="1">
      <alignment horizontal="center" vertical="center"/>
    </xf>
    <xf numFmtId="2" fontId="3" fillId="18" borderId="85" xfId="1" applyNumberFormat="1" applyFont="1" applyFill="1" applyBorder="1" applyAlignment="1">
      <alignment horizontal="center" vertical="center"/>
    </xf>
    <xf numFmtId="4" fontId="3" fillId="18" borderId="20" xfId="6" applyNumberFormat="1" applyFont="1" applyFill="1" applyBorder="1" applyAlignment="1">
      <alignment horizontal="center" vertical="center"/>
    </xf>
    <xf numFmtId="0" fontId="1" fillId="0" borderId="0" xfId="0" applyFont="1"/>
    <xf numFmtId="0" fontId="87" fillId="4" borderId="39" xfId="36" applyFont="1" applyFill="1" applyBorder="1" applyAlignment="1">
      <alignment horizontal="center" vertical="center"/>
    </xf>
    <xf numFmtId="0" fontId="14" fillId="0" borderId="0" xfId="0" applyFont="1" applyAlignment="1">
      <alignment vertical="center"/>
    </xf>
    <xf numFmtId="0" fontId="1" fillId="0" borderId="84" xfId="0" applyFont="1" applyBorder="1" applyAlignment="1">
      <alignment horizontal="center" vertical="center" wrapText="1"/>
    </xf>
    <xf numFmtId="0" fontId="1" fillId="0" borderId="16" xfId="0" applyFont="1" applyBorder="1" applyAlignment="1">
      <alignment vertical="center" wrapText="1"/>
    </xf>
    <xf numFmtId="0" fontId="1" fillId="0" borderId="16" xfId="0" applyFont="1" applyBorder="1" applyAlignment="1">
      <alignment horizontal="center" vertical="center" wrapText="1"/>
    </xf>
    <xf numFmtId="0" fontId="1" fillId="0" borderId="85" xfId="0" applyFont="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vertical="center" wrapText="1"/>
    </xf>
    <xf numFmtId="0" fontId="41" fillId="0" borderId="84" xfId="0" applyFont="1" applyBorder="1" applyAlignment="1">
      <alignment horizontal="center" vertical="center" wrapText="1"/>
    </xf>
    <xf numFmtId="0" fontId="41" fillId="0" borderId="16" xfId="0" applyFont="1" applyBorder="1" applyAlignment="1">
      <alignment vertical="center" wrapText="1"/>
    </xf>
    <xf numFmtId="0" fontId="4" fillId="0" borderId="84" xfId="0" applyFont="1" applyBorder="1" applyAlignment="1">
      <alignment horizontal="center" vertical="center" wrapText="1"/>
    </xf>
    <xf numFmtId="0" fontId="79" fillId="0" borderId="84" xfId="0" applyFont="1" applyBorder="1" applyAlignment="1">
      <alignment horizontal="center" vertical="center" wrapText="1"/>
    </xf>
    <xf numFmtId="0" fontId="23" fillId="0" borderId="39" xfId="36" applyFont="1" applyBorder="1" applyAlignment="1">
      <alignment horizontal="center" vertical="center"/>
    </xf>
    <xf numFmtId="0" fontId="4" fillId="0" borderId="0" xfId="0" applyFont="1" applyBorder="1" applyAlignment="1">
      <alignment wrapText="1"/>
    </xf>
    <xf numFmtId="0" fontId="61" fillId="11" borderId="56" xfId="0" applyNumberFormat="1" applyFont="1" applyFill="1" applyBorder="1" applyAlignment="1">
      <alignment horizontal="center" vertical="center" wrapText="1"/>
    </xf>
    <xf numFmtId="0" fontId="0" fillId="0" borderId="0" xfId="0" applyBorder="1" applyAlignment="1">
      <alignment horizontal="center"/>
    </xf>
    <xf numFmtId="0" fontId="1" fillId="0" borderId="11" xfId="0" applyFont="1" applyBorder="1" applyAlignment="1">
      <alignment horizontal="center" vertical="center"/>
    </xf>
    <xf numFmtId="0" fontId="0" fillId="0" borderId="0" xfId="0"/>
    <xf numFmtId="0" fontId="0" fillId="0" borderId="0" xfId="0" applyBorder="1" applyAlignment="1">
      <alignment horizontal="center"/>
    </xf>
    <xf numFmtId="175" fontId="23" fillId="6" borderId="0" xfId="36" applyNumberFormat="1" applyFont="1" applyFill="1" applyBorder="1" applyAlignment="1">
      <alignment horizontal="center" vertical="center" wrapText="1"/>
    </xf>
    <xf numFmtId="0" fontId="23" fillId="0" borderId="0" xfId="36" applyFont="1" applyBorder="1" applyAlignment="1">
      <alignment horizontal="left" vertical="center" wrapText="1"/>
    </xf>
    <xf numFmtId="0" fontId="23" fillId="0" borderId="0" xfId="36" applyFont="1" applyBorder="1" applyAlignment="1">
      <alignment horizontal="center" vertical="center"/>
    </xf>
    <xf numFmtId="0" fontId="1" fillId="0" borderId="16" xfId="0" applyFont="1" applyFill="1" applyBorder="1" applyAlignment="1">
      <alignment vertical="center" wrapText="1"/>
    </xf>
    <xf numFmtId="0" fontId="14" fillId="0" borderId="0" xfId="0" applyNumberFormat="1" applyFont="1" applyAlignment="1">
      <alignment horizontal="center" vertical="center"/>
    </xf>
    <xf numFmtId="0" fontId="0" fillId="0" borderId="0" xfId="0"/>
    <xf numFmtId="0" fontId="0" fillId="0" borderId="0" xfId="0" applyBorder="1" applyAlignment="1">
      <alignment horizontal="center"/>
    </xf>
    <xf numFmtId="176" fontId="23" fillId="0" borderId="39" xfId="36" applyNumberFormat="1" applyFont="1" applyBorder="1" applyAlignment="1">
      <alignment horizontal="center" vertical="center"/>
    </xf>
    <xf numFmtId="176" fontId="23" fillId="4" borderId="39" xfId="36" applyNumberFormat="1" applyFont="1" applyFill="1" applyBorder="1" applyAlignment="1">
      <alignment horizontal="center" vertical="center"/>
    </xf>
    <xf numFmtId="176" fontId="65" fillId="9" borderId="117" xfId="1" applyNumberFormat="1" applyFont="1" applyFill="1" applyBorder="1" applyAlignment="1">
      <alignment horizontal="center" vertical="center" wrapText="1"/>
    </xf>
    <xf numFmtId="0" fontId="23" fillId="0" borderId="0" xfId="36" applyFont="1" applyFill="1" applyBorder="1" applyAlignment="1">
      <alignment horizontal="center" vertical="center" wrapText="1"/>
    </xf>
    <xf numFmtId="0" fontId="57" fillId="0" borderId="0" xfId="0" applyNumberFormat="1" applyFont="1" applyAlignment="1">
      <alignment horizontal="center" vertical="center" wrapText="1"/>
    </xf>
    <xf numFmtId="0" fontId="0" fillId="0" borderId="0" xfId="0"/>
    <xf numFmtId="0" fontId="57" fillId="0" borderId="0" xfId="0" applyNumberFormat="1" applyFont="1" applyAlignment="1">
      <alignment horizontal="center" vertical="center" wrapText="1"/>
    </xf>
    <xf numFmtId="0" fontId="0" fillId="0" borderId="0" xfId="0" applyAlignment="1">
      <alignment horizontal="center"/>
    </xf>
    <xf numFmtId="39" fontId="88" fillId="0" borderId="16" xfId="6" applyNumberFormat="1" applyFont="1" applyFill="1" applyBorder="1" applyAlignment="1" applyProtection="1">
      <alignment horizontal="center" vertical="center"/>
    </xf>
    <xf numFmtId="0" fontId="6" fillId="6" borderId="0" xfId="59" applyFont="1" applyFill="1" applyBorder="1" applyAlignment="1">
      <alignment horizontal="center" vertical="center"/>
    </xf>
    <xf numFmtId="0" fontId="57" fillId="0" borderId="0" xfId="0" applyNumberFormat="1" applyFont="1" applyAlignment="1">
      <alignment horizontal="center" vertical="center" wrapText="1"/>
    </xf>
    <xf numFmtId="177" fontId="23" fillId="6" borderId="0" xfId="36" applyNumberFormat="1" applyFont="1" applyFill="1" applyBorder="1" applyAlignment="1">
      <alignment horizontal="center" vertical="center" wrapText="1"/>
    </xf>
    <xf numFmtId="4" fontId="23" fillId="6" borderId="0" xfId="36" applyNumberFormat="1" applyFont="1" applyFill="1" applyBorder="1" applyAlignment="1">
      <alignment horizontal="center" vertical="center"/>
    </xf>
    <xf numFmtId="0" fontId="87" fillId="6" borderId="0" xfId="36" applyNumberFormat="1" applyFont="1" applyFill="1" applyBorder="1" applyAlignment="1">
      <alignment horizontal="center" vertical="center" wrapText="1"/>
    </xf>
    <xf numFmtId="0" fontId="87" fillId="4" borderId="0" xfId="36" applyNumberFormat="1" applyFont="1" applyFill="1" applyBorder="1" applyAlignment="1">
      <alignment horizontal="center" vertical="center" wrapText="1"/>
    </xf>
    <xf numFmtId="0" fontId="57" fillId="0" borderId="0" xfId="0" applyNumberFormat="1" applyFont="1" applyAlignment="1">
      <alignment horizontal="center" vertical="center" wrapText="1"/>
    </xf>
    <xf numFmtId="0" fontId="0" fillId="0" borderId="0" xfId="0" applyAlignment="1">
      <alignment horizontal="center"/>
    </xf>
    <xf numFmtId="0" fontId="57" fillId="0" borderId="0" xfId="0" applyNumberFormat="1" applyFont="1" applyAlignment="1">
      <alignment horizontal="center" vertical="center" wrapText="1"/>
    </xf>
    <xf numFmtId="0" fontId="0" fillId="0" borderId="0" xfId="0" applyAlignment="1">
      <alignment horizontal="center"/>
    </xf>
    <xf numFmtId="0" fontId="0" fillId="0" borderId="0" xfId="0" applyBorder="1"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applyBorder="1" applyAlignment="1">
      <alignment horizontal="center"/>
    </xf>
    <xf numFmtId="0" fontId="0" fillId="0" borderId="0" xfId="0" applyFont="1" applyAlignment="1">
      <alignment horizontal="center" vertical="center" shrinkToFit="1"/>
    </xf>
    <xf numFmtId="0" fontId="0" fillId="0" borderId="0" xfId="0" applyFont="1" applyAlignment="1">
      <alignment horizontal="center"/>
    </xf>
    <xf numFmtId="0" fontId="23" fillId="4" borderId="0" xfId="36" applyFont="1" applyFill="1" applyBorder="1" applyAlignment="1">
      <alignment horizontal="left" vertical="center" wrapText="1"/>
    </xf>
    <xf numFmtId="2" fontId="23" fillId="0" borderId="39" xfId="36" applyNumberFormat="1" applyFont="1" applyFill="1" applyBorder="1" applyAlignment="1">
      <alignment horizontal="center" vertical="center"/>
    </xf>
    <xf numFmtId="2" fontId="23" fillId="4" borderId="39" xfId="36" applyNumberFormat="1" applyFont="1" applyFill="1" applyBorder="1" applyAlignment="1">
      <alignment horizontal="center" vertical="center"/>
    </xf>
    <xf numFmtId="0" fontId="23" fillId="4" borderId="0" xfId="36" applyFont="1" applyFill="1" applyBorder="1" applyAlignment="1">
      <alignment horizontal="left" vertical="center" wrapText="1"/>
    </xf>
    <xf numFmtId="0" fontId="0" fillId="0" borderId="0" xfId="0"/>
    <xf numFmtId="0" fontId="0" fillId="0" borderId="0" xfId="0" applyBorder="1" applyAlignment="1">
      <alignment horizontal="center"/>
    </xf>
    <xf numFmtId="0" fontId="23" fillId="4" borderId="0" xfId="36" applyFont="1" applyFill="1" applyBorder="1" applyAlignment="1">
      <alignment horizontal="left" vertical="center" wrapText="1"/>
    </xf>
    <xf numFmtId="0" fontId="0" fillId="0" borderId="0" xfId="0"/>
    <xf numFmtId="0" fontId="0" fillId="0" borderId="0" xfId="0" applyBorder="1" applyAlignment="1">
      <alignment horizontal="center"/>
    </xf>
    <xf numFmtId="0" fontId="0" fillId="0" borderId="0" xfId="0" applyAlignment="1">
      <alignment horizontal="center"/>
    </xf>
    <xf numFmtId="2" fontId="86" fillId="0" borderId="39" xfId="36" applyNumberFormat="1" applyFont="1" applyFill="1" applyBorder="1" applyAlignment="1">
      <alignment horizontal="center" vertical="center"/>
    </xf>
    <xf numFmtId="2" fontId="87" fillId="4" borderId="39" xfId="36" applyNumberFormat="1" applyFont="1" applyFill="1" applyBorder="1" applyAlignment="1">
      <alignment horizontal="center" vertical="center"/>
    </xf>
    <xf numFmtId="0" fontId="23" fillId="4" borderId="0" xfId="36" applyFont="1" applyFill="1" applyBorder="1" applyAlignment="1">
      <alignment horizontal="left" vertical="center" wrapText="1"/>
    </xf>
    <xf numFmtId="0" fontId="0" fillId="0" borderId="0" xfId="0"/>
    <xf numFmtId="0" fontId="0" fillId="0" borderId="0" xfId="0" applyAlignment="1">
      <alignment horizontal="center"/>
    </xf>
    <xf numFmtId="0" fontId="0" fillId="0" borderId="0" xfId="0" applyBorder="1" applyAlignment="1">
      <alignment horizontal="center"/>
    </xf>
    <xf numFmtId="0" fontId="41" fillId="4" borderId="84" xfId="0" applyFont="1" applyFill="1" applyBorder="1" applyAlignment="1">
      <alignment horizontal="center" vertical="center" wrapText="1"/>
    </xf>
    <xf numFmtId="0" fontId="41" fillId="4" borderId="16" xfId="0" applyFont="1" applyFill="1" applyBorder="1" applyAlignment="1">
      <alignment vertical="center" wrapText="1"/>
    </xf>
    <xf numFmtId="0" fontId="41" fillId="4" borderId="16" xfId="0" applyFont="1" applyFill="1" applyBorder="1" applyAlignment="1">
      <alignment horizontal="center" vertical="center" wrapText="1"/>
    </xf>
    <xf numFmtId="2" fontId="41" fillId="4" borderId="16" xfId="0" applyNumberFormat="1"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85" xfId="0" applyFont="1" applyFill="1" applyBorder="1" applyAlignment="1">
      <alignment horizontal="center" vertical="center" wrapText="1"/>
    </xf>
    <xf numFmtId="0" fontId="57" fillId="0" borderId="0" xfId="0" applyNumberFormat="1" applyFont="1" applyAlignment="1">
      <alignment horizontal="center" vertical="center" wrapText="1"/>
    </xf>
    <xf numFmtId="0" fontId="0" fillId="0" borderId="0" xfId="0" applyAlignment="1">
      <alignment horizontal="center"/>
    </xf>
    <xf numFmtId="2" fontId="65" fillId="9" borderId="117" xfId="1" applyNumberFormat="1" applyFont="1" applyFill="1" applyBorder="1" applyAlignment="1">
      <alignment horizontal="center" vertical="center" wrapText="1"/>
    </xf>
    <xf numFmtId="2" fontId="23" fillId="6" borderId="0" xfId="36" applyNumberFormat="1" applyFont="1" applyFill="1" applyBorder="1" applyAlignment="1">
      <alignment horizontal="center" vertical="center"/>
    </xf>
    <xf numFmtId="177" fontId="23" fillId="4" borderId="0" xfId="36" applyNumberFormat="1" applyFont="1" applyFill="1" applyBorder="1" applyAlignment="1">
      <alignment horizontal="center" vertical="center" wrapText="1"/>
    </xf>
    <xf numFmtId="0" fontId="23" fillId="4" borderId="0" xfId="36" applyFont="1" applyFill="1" applyBorder="1" applyAlignment="1">
      <alignment horizontal="left" vertical="center" wrapText="1"/>
    </xf>
    <xf numFmtId="0" fontId="57" fillId="0" borderId="0" xfId="0" applyNumberFormat="1" applyFont="1" applyAlignment="1">
      <alignment horizontal="center" vertical="center" wrapText="1"/>
    </xf>
    <xf numFmtId="0" fontId="1" fillId="0" borderId="16" xfId="0" applyNumberFormat="1" applyFont="1" applyBorder="1" applyAlignment="1">
      <alignment horizontal="justify" vertical="center" wrapText="1"/>
    </xf>
    <xf numFmtId="0" fontId="0" fillId="0" borderId="0" xfId="0" applyAlignment="1">
      <alignment horizontal="center"/>
    </xf>
    <xf numFmtId="0" fontId="57" fillId="0" borderId="0" xfId="0" applyNumberFormat="1" applyFont="1" applyAlignment="1">
      <alignment horizontal="center" vertical="center" wrapText="1"/>
    </xf>
    <xf numFmtId="0" fontId="0" fillId="0" borderId="0" xfId="0" applyAlignment="1">
      <alignment horizontal="center"/>
    </xf>
    <xf numFmtId="0" fontId="57" fillId="0" borderId="0" xfId="0" applyNumberFormat="1" applyFont="1" applyAlignment="1">
      <alignment horizontal="center" vertical="center" wrapText="1"/>
    </xf>
    <xf numFmtId="0" fontId="0" fillId="0" borderId="0" xfId="0" applyAlignment="1">
      <alignment horizontal="center"/>
    </xf>
    <xf numFmtId="0" fontId="33" fillId="9" borderId="38" xfId="1" applyFont="1" applyFill="1" applyBorder="1" applyAlignment="1">
      <alignment horizontal="center" vertical="center" wrapText="1"/>
    </xf>
    <xf numFmtId="0" fontId="87" fillId="6" borderId="38" xfId="36" applyFont="1" applyFill="1" applyBorder="1" applyAlignment="1">
      <alignment horizontal="center" vertical="center" wrapText="1"/>
    </xf>
    <xf numFmtId="0" fontId="87" fillId="6" borderId="0" xfId="36" applyFont="1" applyFill="1" applyBorder="1" applyAlignment="1">
      <alignment horizontal="center" vertical="center" wrapText="1"/>
    </xf>
    <xf numFmtId="0" fontId="87" fillId="6" borderId="0" xfId="36" applyFont="1" applyFill="1" applyBorder="1" applyAlignment="1">
      <alignment horizontal="center" vertical="center"/>
    </xf>
    <xf numFmtId="0" fontId="87" fillId="6" borderId="0" xfId="36" applyFont="1" applyFill="1" applyBorder="1" applyAlignment="1">
      <alignment horizontal="left" vertical="center" wrapText="1"/>
    </xf>
    <xf numFmtId="177" fontId="87" fillId="6" borderId="0" xfId="36" applyNumberFormat="1" applyFont="1" applyFill="1" applyBorder="1" applyAlignment="1">
      <alignment horizontal="center" vertical="center" wrapText="1"/>
    </xf>
    <xf numFmtId="2" fontId="87" fillId="6" borderId="39" xfId="36" applyNumberFormat="1" applyFont="1" applyFill="1" applyBorder="1" applyAlignment="1">
      <alignment horizontal="center" vertical="center" wrapText="1"/>
    </xf>
    <xf numFmtId="0" fontId="87" fillId="4" borderId="38" xfId="36" applyFont="1" applyFill="1" applyBorder="1" applyAlignment="1">
      <alignment horizontal="center" vertical="center" wrapText="1"/>
    </xf>
    <xf numFmtId="0" fontId="87" fillId="4" borderId="0" xfId="36" applyFont="1" applyFill="1" applyBorder="1" applyAlignment="1">
      <alignment horizontal="center" vertical="center" wrapText="1"/>
    </xf>
    <xf numFmtId="0" fontId="87" fillId="4" borderId="0" xfId="36" applyFont="1" applyFill="1" applyBorder="1" applyAlignment="1">
      <alignment horizontal="center" vertical="center"/>
    </xf>
    <xf numFmtId="0" fontId="87" fillId="4" borderId="0" xfId="36" applyFont="1" applyFill="1" applyBorder="1" applyAlignment="1">
      <alignment horizontal="left" vertical="center" wrapText="1"/>
    </xf>
    <xf numFmtId="177" fontId="87" fillId="4" borderId="0" xfId="36" applyNumberFormat="1" applyFont="1" applyFill="1" applyBorder="1" applyAlignment="1">
      <alignment horizontal="center" vertical="center" wrapText="1"/>
    </xf>
    <xf numFmtId="2" fontId="87" fillId="4" borderId="39" xfId="36" applyNumberFormat="1" applyFont="1" applyFill="1" applyBorder="1" applyAlignment="1">
      <alignment horizontal="center" vertical="center" wrapText="1"/>
    </xf>
    <xf numFmtId="0" fontId="60" fillId="4" borderId="84" xfId="0" applyNumberFormat="1" applyFont="1" applyFill="1" applyBorder="1" applyAlignment="1">
      <alignment horizontal="center" vertical="center"/>
    </xf>
    <xf numFmtId="0" fontId="60" fillId="4" borderId="16" xfId="0" applyNumberFormat="1" applyFont="1" applyFill="1" applyBorder="1" applyAlignment="1">
      <alignment vertical="center"/>
    </xf>
    <xf numFmtId="2" fontId="60" fillId="4" borderId="16" xfId="0" applyNumberFormat="1" applyFont="1" applyFill="1" applyBorder="1" applyAlignment="1">
      <alignment vertical="center"/>
    </xf>
    <xf numFmtId="2" fontId="60" fillId="4" borderId="16" xfId="0" applyNumberFormat="1" applyFont="1" applyFill="1" applyBorder="1" applyAlignment="1">
      <alignment horizontal="center" vertical="center"/>
    </xf>
    <xf numFmtId="0" fontId="60" fillId="4" borderId="16" xfId="0" applyNumberFormat="1" applyFont="1" applyFill="1" applyBorder="1" applyAlignment="1">
      <alignment horizontal="center" vertical="center"/>
    </xf>
    <xf numFmtId="0" fontId="60" fillId="4" borderId="85" xfId="0" applyNumberFormat="1" applyFont="1" applyFill="1" applyBorder="1" applyAlignment="1">
      <alignment horizontal="center" vertical="center"/>
    </xf>
    <xf numFmtId="0" fontId="23" fillId="4" borderId="0" xfId="36" applyFont="1" applyFill="1" applyBorder="1" applyAlignment="1">
      <alignment horizontal="left" vertical="center" wrapText="1"/>
    </xf>
    <xf numFmtId="0" fontId="0" fillId="0" borderId="0" xfId="0"/>
    <xf numFmtId="0" fontId="0" fillId="0" borderId="0" xfId="0" applyBorder="1" applyAlignment="1">
      <alignment horizontal="center"/>
    </xf>
    <xf numFmtId="0" fontId="0" fillId="0" borderId="0" xfId="0" applyAlignment="1">
      <alignment horizontal="center"/>
    </xf>
    <xf numFmtId="0" fontId="57" fillId="0" borderId="0" xfId="0" applyNumberFormat="1" applyFont="1" applyAlignment="1">
      <alignment horizontal="center" vertical="center" wrapText="1"/>
    </xf>
    <xf numFmtId="0" fontId="0" fillId="0" borderId="0" xfId="0" applyAlignment="1">
      <alignment horizontal="center"/>
    </xf>
    <xf numFmtId="0" fontId="23" fillId="4" borderId="0" xfId="36" applyFont="1" applyFill="1" applyBorder="1" applyAlignment="1">
      <alignment horizontal="left" vertical="center" wrapText="1"/>
    </xf>
    <xf numFmtId="0" fontId="0" fillId="0" borderId="0" xfId="0"/>
    <xf numFmtId="0" fontId="0" fillId="0" borderId="0" xfId="0" applyBorder="1" applyAlignment="1">
      <alignment horizontal="center"/>
    </xf>
    <xf numFmtId="0" fontId="23" fillId="4" borderId="0" xfId="36" applyFont="1" applyFill="1" applyBorder="1" applyAlignment="1">
      <alignment horizontal="left" vertical="center" wrapText="1"/>
    </xf>
    <xf numFmtId="0" fontId="0" fillId="0" borderId="0" xfId="0"/>
    <xf numFmtId="2" fontId="0" fillId="0" borderId="16" xfId="0" applyNumberFormat="1" applyFont="1" applyBorder="1" applyAlignment="1">
      <alignment horizontal="center" vertical="center" wrapText="1"/>
    </xf>
    <xf numFmtId="3" fontId="0" fillId="0" borderId="0" xfId="0" applyNumberFormat="1" applyFont="1" applyAlignment="1">
      <alignment horizontal="center" vertical="center" shrinkToFit="1"/>
    </xf>
    <xf numFmtId="0" fontId="57" fillId="0" borderId="0" xfId="0" applyNumberFormat="1" applyFont="1" applyAlignment="1">
      <alignment horizontal="center" vertical="center" wrapText="1"/>
    </xf>
    <xf numFmtId="0" fontId="0" fillId="0" borderId="0" xfId="0" applyAlignment="1">
      <alignment horizontal="center"/>
    </xf>
    <xf numFmtId="0" fontId="23" fillId="4" borderId="0" xfId="36" applyFont="1" applyFill="1" applyBorder="1" applyAlignment="1">
      <alignment horizontal="left" vertical="center" wrapText="1"/>
    </xf>
    <xf numFmtId="0" fontId="3" fillId="0" borderId="0" xfId="0" applyFont="1" applyAlignment="1">
      <alignment vertical="center"/>
    </xf>
    <xf numFmtId="0" fontId="3" fillId="0" borderId="0" xfId="0" applyFont="1" applyAlignment="1">
      <alignment vertical="center" shrinkToFit="1"/>
    </xf>
    <xf numFmtId="0" fontId="3" fillId="0" borderId="0" xfId="0" applyFont="1" applyAlignment="1">
      <alignment horizontal="center" vertical="center" shrinkToFit="1"/>
    </xf>
    <xf numFmtId="0" fontId="23" fillId="4" borderId="0" xfId="36" applyFont="1" applyFill="1" applyBorder="1" applyAlignment="1">
      <alignment horizontal="left" vertical="center" wrapText="1"/>
    </xf>
    <xf numFmtId="0" fontId="57" fillId="0" borderId="0" xfId="0" applyNumberFormat="1" applyFont="1" applyAlignment="1">
      <alignment horizontal="center" vertical="center" wrapText="1"/>
    </xf>
    <xf numFmtId="0" fontId="0" fillId="0" borderId="0" xfId="0" applyAlignment="1">
      <alignment horizontal="center"/>
    </xf>
    <xf numFmtId="0" fontId="23" fillId="4" borderId="0" xfId="36" applyFont="1" applyFill="1" applyBorder="1" applyAlignment="1">
      <alignment horizontal="left" vertical="center" wrapText="1"/>
    </xf>
    <xf numFmtId="0" fontId="57" fillId="0" borderId="0" xfId="0" applyNumberFormat="1" applyFont="1" applyAlignment="1">
      <alignment horizontal="center" vertical="center" wrapText="1"/>
    </xf>
    <xf numFmtId="0" fontId="14" fillId="19" borderId="0" xfId="0" applyFont="1" applyFill="1" applyAlignment="1">
      <alignment vertical="center"/>
    </xf>
    <xf numFmtId="0" fontId="57" fillId="0" borderId="0" xfId="0" applyNumberFormat="1" applyFont="1" applyAlignment="1">
      <alignment horizontal="center" vertical="center" wrapText="1"/>
    </xf>
    <xf numFmtId="0" fontId="23" fillId="4" borderId="0" xfId="36" applyFont="1" applyFill="1" applyBorder="1" applyAlignment="1">
      <alignment horizontal="left" vertical="center" wrapText="1"/>
    </xf>
    <xf numFmtId="0" fontId="57" fillId="0" borderId="0" xfId="0" applyNumberFormat="1" applyFont="1" applyAlignment="1">
      <alignment horizontal="center" vertical="center" wrapText="1"/>
    </xf>
    <xf numFmtId="0" fontId="23" fillId="4" borderId="0" xfId="36" applyFont="1" applyFill="1" applyBorder="1" applyAlignment="1">
      <alignment horizontal="left" vertical="center" wrapText="1"/>
    </xf>
    <xf numFmtId="0" fontId="57" fillId="0" borderId="0" xfId="0" applyNumberFormat="1" applyFont="1" applyAlignment="1">
      <alignment horizontal="center" vertical="center" wrapText="1"/>
    </xf>
    <xf numFmtId="0" fontId="0" fillId="0" borderId="0" xfId="0"/>
    <xf numFmtId="0" fontId="0" fillId="0" borderId="0" xfId="0" applyBorder="1" applyAlignment="1">
      <alignment horizontal="center"/>
    </xf>
    <xf numFmtId="0" fontId="57" fillId="0" borderId="0" xfId="0" applyNumberFormat="1" applyFont="1" applyAlignment="1">
      <alignment horizontal="center" vertical="center" wrapText="1"/>
    </xf>
    <xf numFmtId="0" fontId="23" fillId="4" borderId="0" xfId="36" applyFont="1" applyFill="1" applyBorder="1" applyAlignment="1">
      <alignment horizontal="left" vertical="center" wrapText="1"/>
    </xf>
    <xf numFmtId="0" fontId="57" fillId="0" borderId="0" xfId="0" applyNumberFormat="1" applyFont="1" applyAlignment="1">
      <alignment horizontal="center" vertical="center" wrapText="1"/>
    </xf>
    <xf numFmtId="0" fontId="0" fillId="0" borderId="0" xfId="0" applyAlignment="1">
      <alignment horizontal="center"/>
    </xf>
    <xf numFmtId="0" fontId="23" fillId="0" borderId="0" xfId="36" applyNumberFormat="1" applyFont="1" applyFill="1" applyBorder="1" applyAlignment="1">
      <alignment horizontal="center" vertical="center" wrapText="1"/>
    </xf>
    <xf numFmtId="2" fontId="23" fillId="0" borderId="0" xfId="36" applyNumberFormat="1" applyFont="1" applyFill="1" applyBorder="1" applyAlignment="1">
      <alignment horizontal="center" vertical="center"/>
    </xf>
    <xf numFmtId="2" fontId="23" fillId="0" borderId="39" xfId="36" applyNumberFormat="1" applyFont="1" applyFill="1" applyBorder="1" applyAlignment="1">
      <alignment horizontal="center" vertical="center" wrapText="1"/>
    </xf>
    <xf numFmtId="0" fontId="57" fillId="0" borderId="0" xfId="0" applyNumberFormat="1" applyFont="1" applyAlignment="1">
      <alignment horizontal="center" vertical="center" wrapText="1"/>
    </xf>
    <xf numFmtId="0" fontId="0" fillId="0" borderId="0" xfId="0" applyAlignment="1">
      <alignment horizontal="center"/>
    </xf>
    <xf numFmtId="0" fontId="57" fillId="0" borderId="0" xfId="0" applyNumberFormat="1" applyFont="1" applyAlignment="1">
      <alignment horizontal="center" vertical="center" wrapText="1"/>
    </xf>
    <xf numFmtId="0" fontId="0" fillId="0" borderId="0" xfId="0" applyAlignment="1">
      <alignment horizontal="center"/>
    </xf>
    <xf numFmtId="0" fontId="23" fillId="4" borderId="0" xfId="36" applyFont="1" applyFill="1" applyBorder="1" applyAlignment="1">
      <alignment horizontal="left" vertical="center" wrapText="1"/>
    </xf>
    <xf numFmtId="0" fontId="0" fillId="0" borderId="0" xfId="0" applyBorder="1" applyAlignment="1">
      <alignment horizontal="center"/>
    </xf>
    <xf numFmtId="0" fontId="23" fillId="4" borderId="0" xfId="36" applyFont="1" applyFill="1" applyBorder="1" applyAlignment="1">
      <alignment horizontal="left" vertical="center" wrapText="1"/>
    </xf>
    <xf numFmtId="0" fontId="57" fillId="0" borderId="0" xfId="0" applyNumberFormat="1" applyFont="1" applyAlignment="1">
      <alignment horizontal="center" vertical="center" wrapText="1"/>
    </xf>
    <xf numFmtId="0" fontId="0" fillId="0" borderId="0" xfId="0" applyAlignment="1">
      <alignment horizontal="center"/>
    </xf>
    <xf numFmtId="0" fontId="0" fillId="0" borderId="0" xfId="0" applyBorder="1" applyAlignment="1">
      <alignment horizontal="center"/>
    </xf>
    <xf numFmtId="0" fontId="23" fillId="4" borderId="0" xfId="36" applyFont="1" applyFill="1" applyBorder="1" applyAlignment="1">
      <alignment horizontal="left" vertical="center" wrapText="1"/>
    </xf>
    <xf numFmtId="0" fontId="57" fillId="0" borderId="0" xfId="0" applyNumberFormat="1" applyFont="1" applyAlignment="1">
      <alignment horizontal="center" vertical="center" wrapText="1"/>
    </xf>
    <xf numFmtId="0" fontId="0" fillId="0" borderId="0" xfId="0" applyBorder="1" applyAlignment="1">
      <alignment horizontal="center"/>
    </xf>
    <xf numFmtId="0" fontId="0" fillId="0" borderId="0" xfId="0" applyAlignment="1">
      <alignment horizontal="center"/>
    </xf>
    <xf numFmtId="2" fontId="86" fillId="5" borderId="39" xfId="36" applyNumberFormat="1" applyFont="1" applyFill="1" applyBorder="1" applyAlignment="1">
      <alignment horizontal="center" vertical="center"/>
    </xf>
    <xf numFmtId="0" fontId="0" fillId="0" borderId="0" xfId="0" applyAlignment="1">
      <alignment horizontal="center"/>
    </xf>
    <xf numFmtId="0" fontId="0" fillId="19" borderId="0" xfId="0" applyFill="1" applyAlignment="1">
      <alignment horizontal="center" vertical="center"/>
    </xf>
    <xf numFmtId="0" fontId="23" fillId="4" borderId="0" xfId="36" applyFont="1" applyFill="1" applyBorder="1" applyAlignment="1">
      <alignment horizontal="left" vertical="center" wrapText="1"/>
    </xf>
    <xf numFmtId="0" fontId="57" fillId="0" borderId="0" xfId="0" applyNumberFormat="1" applyFont="1" applyAlignment="1">
      <alignment horizontal="center" vertical="center" wrapText="1"/>
    </xf>
    <xf numFmtId="0" fontId="57" fillId="0" borderId="0" xfId="0" applyNumberFormat="1" applyFont="1" applyAlignment="1">
      <alignment horizontal="center" vertical="center" wrapText="1"/>
    </xf>
    <xf numFmtId="0" fontId="0" fillId="0" borderId="0" xfId="0" applyAlignment="1">
      <alignment horizontal="center"/>
    </xf>
    <xf numFmtId="0" fontId="23" fillId="6" borderId="0" xfId="36" applyFont="1" applyFill="1" applyAlignment="1">
      <alignment horizontal="center" vertical="center"/>
    </xf>
    <xf numFmtId="0" fontId="23" fillId="4" borderId="0" xfId="36" applyFont="1" applyFill="1" applyAlignment="1">
      <alignment horizontal="center" vertical="center"/>
    </xf>
    <xf numFmtId="0" fontId="23" fillId="6" borderId="0" xfId="36" applyFont="1" applyFill="1" applyAlignment="1">
      <alignment horizontal="center" vertical="center" wrapText="1"/>
    </xf>
    <xf numFmtId="0" fontId="23" fillId="4" borderId="0" xfId="36" applyFont="1" applyFill="1" applyAlignment="1">
      <alignment horizontal="center" vertical="center" wrapText="1"/>
    </xf>
    <xf numFmtId="0" fontId="87" fillId="4" borderId="0" xfId="36" applyFont="1" applyFill="1" applyAlignment="1">
      <alignment horizontal="center" vertical="center" wrapText="1"/>
    </xf>
    <xf numFmtId="0" fontId="23" fillId="4" borderId="41" xfId="36" applyFont="1" applyFill="1" applyBorder="1" applyAlignment="1">
      <alignment horizontal="center" vertical="center" wrapText="1"/>
    </xf>
    <xf numFmtId="0" fontId="57" fillId="0" borderId="0" xfId="0" applyNumberFormat="1" applyFont="1" applyAlignment="1">
      <alignment horizontal="center" vertical="center" wrapText="1"/>
    </xf>
    <xf numFmtId="0" fontId="0" fillId="0" borderId="0" xfId="0" applyAlignment="1">
      <alignment horizontal="center"/>
    </xf>
    <xf numFmtId="0" fontId="57" fillId="0" borderId="0" xfId="0" applyNumberFormat="1" applyFont="1" applyAlignment="1">
      <alignment horizontal="center" vertical="center" wrapText="1"/>
    </xf>
    <xf numFmtId="0" fontId="23" fillId="4" borderId="0" xfId="36" applyFont="1" applyFill="1" applyBorder="1" applyAlignment="1">
      <alignment horizontal="left" vertical="center" wrapText="1"/>
    </xf>
    <xf numFmtId="0" fontId="23" fillId="4" borderId="0" xfId="36" applyFont="1" applyFill="1" applyBorder="1" applyAlignment="1">
      <alignment horizontal="left" vertical="center" wrapText="1"/>
    </xf>
    <xf numFmtId="0" fontId="60" fillId="0" borderId="84" xfId="0" applyNumberFormat="1" applyFont="1" applyFill="1" applyBorder="1" applyAlignment="1">
      <alignment horizontal="center" vertical="center" wrapText="1"/>
    </xf>
    <xf numFmtId="0" fontId="60" fillId="0" borderId="16" xfId="0" applyNumberFormat="1" applyFont="1" applyFill="1" applyBorder="1" applyAlignment="1">
      <alignment horizontal="center" vertical="center" wrapText="1"/>
    </xf>
    <xf numFmtId="0" fontId="1" fillId="0" borderId="85" xfId="0" applyNumberFormat="1" applyFont="1" applyFill="1" applyBorder="1" applyAlignment="1">
      <alignment horizontal="center" vertical="center" wrapText="1"/>
    </xf>
    <xf numFmtId="2" fontId="57" fillId="0" borderId="0" xfId="0" applyNumberFormat="1" applyFont="1"/>
    <xf numFmtId="49" fontId="0" fillId="0" borderId="0" xfId="0" applyNumberFormat="1" applyFont="1" applyAlignment="1">
      <alignment horizontal="center" vertical="center" wrapText="1"/>
    </xf>
    <xf numFmtId="0" fontId="0" fillId="0" borderId="0" xfId="0" applyNumberFormat="1" applyFont="1"/>
    <xf numFmtId="4" fontId="0" fillId="0" borderId="0" xfId="0" applyNumberFormat="1" applyAlignment="1">
      <alignment vertical="center"/>
    </xf>
    <xf numFmtId="0" fontId="1" fillId="0" borderId="0" xfId="0" applyNumberFormat="1" applyFont="1" applyBorder="1" applyAlignment="1">
      <alignment horizontal="center" vertical="center" wrapText="1"/>
    </xf>
    <xf numFmtId="0" fontId="23" fillId="4" borderId="0" xfId="36" applyFont="1" applyFill="1" applyBorder="1" applyAlignment="1">
      <alignment horizontal="left" vertical="center" wrapText="1"/>
    </xf>
    <xf numFmtId="0" fontId="57" fillId="0" borderId="0" xfId="0" applyNumberFormat="1" applyFont="1" applyAlignment="1">
      <alignment horizontal="center" vertical="center" wrapText="1"/>
    </xf>
    <xf numFmtId="0" fontId="0" fillId="0" borderId="0" xfId="0" applyAlignment="1">
      <alignment horizontal="center"/>
    </xf>
    <xf numFmtId="0" fontId="23" fillId="4" borderId="0" xfId="36" applyFont="1" applyFill="1" applyBorder="1" applyAlignment="1">
      <alignment horizontal="left" vertical="center" wrapText="1"/>
    </xf>
    <xf numFmtId="0" fontId="57" fillId="0" borderId="0" xfId="0" applyNumberFormat="1" applyFont="1" applyAlignment="1">
      <alignment horizontal="center" vertical="center" wrapText="1"/>
    </xf>
    <xf numFmtId="0" fontId="0" fillId="0" borderId="0" xfId="0"/>
    <xf numFmtId="0" fontId="0" fillId="0" borderId="0" xfId="0" applyBorder="1" applyAlignment="1">
      <alignment horizontal="center"/>
    </xf>
    <xf numFmtId="0" fontId="0" fillId="0" borderId="0" xfId="0" applyAlignment="1">
      <alignment horizontal="center"/>
    </xf>
    <xf numFmtId="0" fontId="6" fillId="6" borderId="0" xfId="59" applyFont="1" applyFill="1" applyAlignment="1">
      <alignment horizontal="center" vertical="center"/>
    </xf>
    <xf numFmtId="0" fontId="5" fillId="6" borderId="0" xfId="59" applyFont="1" applyFill="1" applyAlignment="1">
      <alignment vertical="center"/>
    </xf>
    <xf numFmtId="0" fontId="6" fillId="6" borderId="137" xfId="59" applyFont="1" applyFill="1" applyBorder="1" applyAlignment="1">
      <alignment horizontal="center"/>
    </xf>
    <xf numFmtId="0" fontId="6" fillId="6" borderId="137" xfId="59" applyFont="1" applyFill="1" applyBorder="1"/>
    <xf numFmtId="43" fontId="6" fillId="6" borderId="137" xfId="60" applyFont="1" applyFill="1" applyBorder="1" applyAlignment="1">
      <alignment horizontal="center"/>
    </xf>
    <xf numFmtId="2" fontId="23" fillId="4" borderId="0" xfId="36" applyNumberFormat="1" applyFont="1" applyFill="1" applyBorder="1" applyAlignment="1">
      <alignment horizontal="center" vertical="center"/>
    </xf>
    <xf numFmtId="0" fontId="79" fillId="0" borderId="16" xfId="0" applyNumberFormat="1" applyFont="1" applyBorder="1" applyAlignment="1">
      <alignment horizontal="left" vertical="center" wrapText="1" indent="6"/>
    </xf>
    <xf numFmtId="0" fontId="60" fillId="6" borderId="84" xfId="0" applyNumberFormat="1" applyFont="1" applyFill="1" applyBorder="1" applyAlignment="1">
      <alignment horizontal="center" vertical="center" wrapText="1"/>
    </xf>
    <xf numFmtId="0" fontId="4" fillId="6" borderId="16" xfId="0" applyNumberFormat="1" applyFont="1" applyFill="1" applyBorder="1" applyAlignment="1">
      <alignment horizontal="left" vertical="center" wrapText="1" indent="4"/>
    </xf>
    <xf numFmtId="0" fontId="4" fillId="6" borderId="16" xfId="0" applyNumberFormat="1" applyFont="1" applyFill="1" applyBorder="1" applyAlignment="1">
      <alignment vertical="center" wrapText="1"/>
    </xf>
    <xf numFmtId="2" fontId="60" fillId="6" borderId="16" xfId="0" applyNumberFormat="1" applyFont="1" applyFill="1" applyBorder="1" applyAlignment="1">
      <alignment horizontal="center" vertical="center" wrapText="1"/>
    </xf>
    <xf numFmtId="0" fontId="60" fillId="6" borderId="16" xfId="0" applyNumberFormat="1" applyFont="1" applyFill="1" applyBorder="1" applyAlignment="1">
      <alignment horizontal="center" vertical="center" wrapText="1"/>
    </xf>
    <xf numFmtId="0" fontId="1" fillId="6" borderId="85" xfId="0" applyNumberFormat="1" applyFont="1" applyFill="1" applyBorder="1" applyAlignment="1">
      <alignment horizontal="center" vertical="center" wrapText="1"/>
    </xf>
    <xf numFmtId="0" fontId="14" fillId="6" borderId="0" xfId="0" applyNumberFormat="1" applyFont="1" applyFill="1"/>
    <xf numFmtId="0" fontId="23" fillId="4" borderId="0" xfId="36" applyFont="1" applyFill="1" applyBorder="1" applyAlignment="1">
      <alignment horizontal="left" vertical="center" wrapText="1"/>
    </xf>
    <xf numFmtId="0" fontId="57" fillId="0" borderId="0" xfId="0" applyNumberFormat="1" applyFont="1" applyAlignment="1">
      <alignment horizontal="center" vertical="center" wrapText="1"/>
    </xf>
    <xf numFmtId="0" fontId="0" fillId="0" borderId="0" xfId="0" applyAlignment="1">
      <alignment horizontal="center"/>
    </xf>
    <xf numFmtId="0" fontId="3" fillId="0" borderId="0" xfId="0" applyNumberFormat="1" applyFont="1"/>
    <xf numFmtId="0" fontId="3" fillId="0" borderId="0" xfId="0" applyNumberFormat="1" applyFont="1" applyBorder="1"/>
    <xf numFmtId="0" fontId="4" fillId="0" borderId="0" xfId="0" applyNumberFormat="1" applyFont="1" applyFill="1" applyBorder="1" applyAlignment="1">
      <alignment horizontal="center" vertical="center" wrapText="1"/>
    </xf>
    <xf numFmtId="0" fontId="4" fillId="3" borderId="16" xfId="0" applyNumberFormat="1" applyFont="1" applyFill="1" applyBorder="1" applyAlignment="1">
      <alignment horizontal="left" vertical="center" indent="2"/>
    </xf>
    <xf numFmtId="0" fontId="89" fillId="4" borderId="16" xfId="0" applyNumberFormat="1" applyFont="1" applyFill="1" applyBorder="1" applyAlignment="1">
      <alignment horizontal="left" vertical="center" indent="2"/>
    </xf>
    <xf numFmtId="0" fontId="79" fillId="0" borderId="16" xfId="0" applyFont="1" applyBorder="1" applyAlignment="1">
      <alignment horizontal="left" vertical="center" wrapText="1" indent="6"/>
    </xf>
    <xf numFmtId="0" fontId="79" fillId="4" borderId="16" xfId="0" applyFont="1" applyFill="1" applyBorder="1" applyAlignment="1">
      <alignment horizontal="left" vertical="center" wrapText="1" indent="6"/>
    </xf>
    <xf numFmtId="0" fontId="4" fillId="0" borderId="16" xfId="0" applyNumberFormat="1" applyFont="1" applyBorder="1" applyAlignment="1">
      <alignment horizontal="left" vertical="top" wrapText="1" indent="4"/>
    </xf>
    <xf numFmtId="0" fontId="3" fillId="0" borderId="0" xfId="0" applyNumberFormat="1" applyFont="1" applyAlignment="1">
      <alignment horizontal="center" vertical="center" wrapText="1"/>
    </xf>
    <xf numFmtId="0" fontId="3" fillId="0" borderId="0" xfId="0" applyNumberFormat="1" applyFont="1" applyBorder="1" applyAlignment="1">
      <alignment shrinkToFit="1"/>
    </xf>
    <xf numFmtId="0" fontId="3" fillId="0" borderId="0" xfId="0" applyNumberFormat="1" applyFont="1" applyFill="1" applyBorder="1" applyAlignment="1">
      <alignment shrinkToFit="1"/>
    </xf>
    <xf numFmtId="0" fontId="3" fillId="0" borderId="0" xfId="0" applyNumberFormat="1" applyFont="1" applyBorder="1" applyAlignment="1">
      <alignment horizontal="center" vertical="center" shrinkToFit="1"/>
    </xf>
    <xf numFmtId="0" fontId="3" fillId="0" borderId="0" xfId="0" applyNumberFormat="1" applyFont="1" applyBorder="1" applyAlignment="1">
      <alignment vertical="center" shrinkToFit="1"/>
    </xf>
    <xf numFmtId="0" fontId="3" fillId="6" borderId="0" xfId="0" applyNumberFormat="1" applyFont="1" applyFill="1" applyBorder="1" applyAlignment="1">
      <alignment horizontal="center" vertical="center" shrinkToFit="1"/>
    </xf>
    <xf numFmtId="0" fontId="3" fillId="0" borderId="0" xfId="0" applyFont="1" applyAlignment="1">
      <alignment horizontal="center" vertical="top" shrinkToFit="1"/>
    </xf>
    <xf numFmtId="0" fontId="3" fillId="19" borderId="0" xfId="0" applyFont="1" applyFill="1" applyAlignment="1">
      <alignment vertical="center" shrinkToFit="1"/>
    </xf>
    <xf numFmtId="0" fontId="3" fillId="19" borderId="0" xfId="0" applyFont="1" applyFill="1" applyAlignment="1">
      <alignment horizontal="center" vertical="center" shrinkToFit="1"/>
    </xf>
    <xf numFmtId="0" fontId="3" fillId="0" borderId="0" xfId="0" applyNumberFormat="1" applyFont="1" applyAlignment="1">
      <alignment vertical="center" wrapText="1"/>
    </xf>
    <xf numFmtId="0" fontId="23" fillId="4" borderId="0" xfId="36" applyFont="1" applyFill="1" applyBorder="1" applyAlignment="1">
      <alignment horizontal="left" vertical="center" wrapText="1"/>
    </xf>
    <xf numFmtId="0" fontId="57" fillId="0" borderId="0" xfId="0" applyNumberFormat="1" applyFont="1" applyAlignment="1">
      <alignment horizontal="center" vertical="center" wrapText="1"/>
    </xf>
    <xf numFmtId="4" fontId="1" fillId="3" borderId="10" xfId="0" applyNumberFormat="1" applyFont="1" applyFill="1" applyBorder="1" applyAlignment="1">
      <alignment horizontal="center" vertical="center" wrapText="1"/>
    </xf>
    <xf numFmtId="4" fontId="1" fillId="3" borderId="12" xfId="0" applyNumberFormat="1" applyFont="1" applyFill="1" applyBorder="1" applyAlignment="1">
      <alignment horizontal="center" vertical="center" wrapText="1"/>
    </xf>
    <xf numFmtId="0" fontId="0" fillId="0" borderId="0" xfId="0"/>
    <xf numFmtId="0" fontId="0" fillId="0" borderId="0" xfId="0" applyAlignment="1">
      <alignment horizontal="center"/>
    </xf>
    <xf numFmtId="43" fontId="7" fillId="0" borderId="4" xfId="22" applyFont="1" applyBorder="1" applyProtection="1">
      <protection locked="0"/>
    </xf>
    <xf numFmtId="4" fontId="1" fillId="3" borderId="0" xfId="0" applyNumberFormat="1" applyFont="1" applyFill="1" applyBorder="1" applyAlignment="1">
      <alignment horizontal="center" vertical="center" wrapText="1"/>
    </xf>
    <xf numFmtId="4" fontId="1" fillId="3" borderId="15" xfId="0" applyNumberFormat="1" applyFont="1" applyFill="1" applyBorder="1" applyAlignment="1">
      <alignment horizontal="center" vertical="center" wrapText="1"/>
    </xf>
    <xf numFmtId="0" fontId="41" fillId="0" borderId="16" xfId="0" applyNumberFormat="1" applyFont="1" applyFill="1" applyBorder="1" applyAlignment="1">
      <alignment horizontal="center" vertical="center" wrapText="1"/>
    </xf>
    <xf numFmtId="0" fontId="41" fillId="0" borderId="16" xfId="0"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0" fontId="10" fillId="0" borderId="131" xfId="1" applyFont="1" applyFill="1" applyBorder="1" applyAlignment="1" applyProtection="1">
      <alignment horizontal="center" vertical="top" wrapText="1"/>
      <protection locked="0"/>
    </xf>
    <xf numFmtId="0" fontId="5" fillId="0" borderId="4" xfId="1" applyFont="1" applyFill="1" applyBorder="1" applyAlignment="1" applyProtection="1">
      <alignment horizontal="center" vertical="top" wrapText="1"/>
      <protection locked="0"/>
    </xf>
    <xf numFmtId="178" fontId="44" fillId="0" borderId="39" xfId="5" applyNumberFormat="1" applyFont="1" applyBorder="1" applyAlignment="1">
      <alignment vertical="top"/>
    </xf>
    <xf numFmtId="43" fontId="10" fillId="9" borderId="4" xfId="22" applyFont="1" applyFill="1" applyBorder="1" applyProtection="1">
      <protection hidden="1"/>
    </xf>
    <xf numFmtId="10" fontId="10" fillId="9" borderId="6" xfId="16" applyNumberFormat="1" applyFont="1" applyFill="1" applyBorder="1" applyProtection="1">
      <protection hidden="1"/>
    </xf>
    <xf numFmtId="0" fontId="39" fillId="0" borderId="8" xfId="0" applyFont="1" applyBorder="1" applyAlignment="1">
      <alignment horizontal="left" vertical="center"/>
    </xf>
    <xf numFmtId="0" fontId="39" fillId="0" borderId="7" xfId="0" applyFont="1" applyBorder="1" applyAlignment="1">
      <alignment horizontal="left" vertical="center"/>
    </xf>
    <xf numFmtId="0" fontId="39" fillId="0" borderId="9" xfId="0" applyFont="1" applyBorder="1" applyAlignment="1">
      <alignment horizontal="left" vertical="center"/>
    </xf>
    <xf numFmtId="0" fontId="39" fillId="0" borderId="14" xfId="0" applyFont="1" applyBorder="1" applyAlignment="1">
      <alignment horizontal="left" vertical="center"/>
    </xf>
    <xf numFmtId="0" fontId="39" fillId="0" borderId="0" xfId="0" applyFont="1" applyBorder="1" applyAlignment="1">
      <alignment horizontal="left" vertical="center"/>
    </xf>
    <xf numFmtId="0" fontId="39" fillId="0" borderId="15"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left" vertical="center"/>
    </xf>
    <xf numFmtId="0" fontId="39" fillId="0" borderId="12" xfId="0" applyFont="1" applyBorder="1" applyAlignment="1">
      <alignment horizontal="left" vertical="center"/>
    </xf>
    <xf numFmtId="0" fontId="38" fillId="0" borderId="0" xfId="0" applyFont="1" applyBorder="1" applyAlignment="1">
      <alignment horizontal="center" vertical="center"/>
    </xf>
    <xf numFmtId="0" fontId="39" fillId="0" borderId="4" xfId="0" applyFont="1" applyBorder="1" applyAlignment="1">
      <alignment horizontal="left" vertical="center"/>
    </xf>
    <xf numFmtId="0" fontId="38" fillId="0" borderId="0" xfId="0" applyFont="1" applyBorder="1" applyAlignment="1">
      <alignment horizontal="right" vertical="center"/>
    </xf>
    <xf numFmtId="0" fontId="38" fillId="0" borderId="0" xfId="0" applyFont="1" applyBorder="1" applyAlignment="1">
      <alignment horizontal="left" vertical="center"/>
    </xf>
    <xf numFmtId="0" fontId="42" fillId="0" borderId="132" xfId="0" applyFont="1" applyBorder="1" applyAlignment="1">
      <alignment horizontal="center" vertical="center" wrapText="1"/>
    </xf>
    <xf numFmtId="0" fontId="42" fillId="0" borderId="133" xfId="0" applyFont="1" applyBorder="1" applyAlignment="1">
      <alignment horizontal="center" vertical="center" wrapText="1"/>
    </xf>
    <xf numFmtId="0" fontId="42" fillId="0" borderId="134" xfId="0" applyFont="1" applyBorder="1" applyAlignment="1">
      <alignment horizontal="center" vertical="center" wrapText="1"/>
    </xf>
    <xf numFmtId="0" fontId="24" fillId="0" borderId="38" xfId="0" applyFont="1" applyBorder="1" applyAlignment="1">
      <alignment horizontal="center"/>
    </xf>
    <xf numFmtId="0" fontId="24" fillId="0" borderId="0" xfId="0" applyFont="1" applyBorder="1" applyAlignment="1">
      <alignment horizontal="center"/>
    </xf>
    <xf numFmtId="0" fontId="24" fillId="0" borderId="39" xfId="0" applyFont="1" applyBorder="1" applyAlignment="1">
      <alignment horizontal="center"/>
    </xf>
    <xf numFmtId="0" fontId="6" fillId="6" borderId="0" xfId="59" applyFont="1" applyFill="1" applyAlignment="1">
      <alignment horizontal="center" wrapText="1"/>
    </xf>
    <xf numFmtId="0" fontId="3" fillId="0" borderId="20" xfId="1" applyFont="1" applyBorder="1" applyAlignment="1">
      <alignment horizontal="left" vertical="center"/>
    </xf>
    <xf numFmtId="0" fontId="25" fillId="15" borderId="108" xfId="0" applyFont="1" applyFill="1" applyBorder="1" applyAlignment="1">
      <alignment horizontal="center" vertical="center" wrapText="1"/>
    </xf>
    <xf numFmtId="0" fontId="25" fillId="15" borderId="7" xfId="0" applyFont="1" applyFill="1" applyBorder="1" applyAlignment="1">
      <alignment horizontal="center" vertical="center" wrapText="1"/>
    </xf>
    <xf numFmtId="0" fontId="25" fillId="15" borderId="109" xfId="0" applyFont="1" applyFill="1" applyBorder="1" applyAlignment="1">
      <alignment horizontal="center" vertical="center" wrapText="1"/>
    </xf>
    <xf numFmtId="0" fontId="3" fillId="0" borderId="113" xfId="1" applyFont="1" applyBorder="1" applyAlignment="1">
      <alignment horizontal="center" vertical="center"/>
    </xf>
    <xf numFmtId="0" fontId="3" fillId="0" borderId="24" xfId="1" applyFont="1" applyBorder="1" applyAlignment="1">
      <alignment horizontal="center" vertical="center"/>
    </xf>
    <xf numFmtId="0" fontId="4" fillId="0" borderId="16" xfId="1" applyFont="1" applyBorder="1" applyAlignment="1">
      <alignment horizontal="center" vertical="center" wrapText="1"/>
    </xf>
    <xf numFmtId="0" fontId="4" fillId="0" borderId="23" xfId="1" applyFont="1" applyBorder="1" applyAlignment="1">
      <alignment horizontal="center" vertical="center" wrapText="1"/>
    </xf>
    <xf numFmtId="2" fontId="3" fillId="0" borderId="20" xfId="1" applyNumberFormat="1" applyFont="1" applyFill="1" applyBorder="1" applyAlignment="1">
      <alignment horizontal="center" vertical="center"/>
    </xf>
    <xf numFmtId="2" fontId="3" fillId="0" borderId="111" xfId="1" applyNumberFormat="1" applyFont="1" applyFill="1" applyBorder="1" applyAlignment="1">
      <alignment horizontal="center" vertical="center"/>
    </xf>
    <xf numFmtId="0" fontId="4" fillId="0" borderId="38"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20" xfId="1" applyFont="1" applyBorder="1" applyAlignment="1">
      <alignment horizontal="center" vertical="center"/>
    </xf>
    <xf numFmtId="0" fontId="3" fillId="0" borderId="38" xfId="1" applyFont="1" applyFill="1" applyBorder="1" applyAlignment="1">
      <alignment vertical="center"/>
    </xf>
    <xf numFmtId="0" fontId="3" fillId="0" borderId="0" xfId="1" applyFont="1" applyFill="1" applyBorder="1" applyAlignment="1">
      <alignment vertical="center"/>
    </xf>
    <xf numFmtId="0" fontId="4" fillId="0" borderId="84" xfId="1" applyFont="1" applyBorder="1" applyAlignment="1">
      <alignment horizontal="center" vertical="center"/>
    </xf>
    <xf numFmtId="0" fontId="4" fillId="0" borderId="16" xfId="1" applyFont="1" applyBorder="1" applyAlignment="1">
      <alignment horizontal="center" vertical="center"/>
    </xf>
    <xf numFmtId="0" fontId="4" fillId="0" borderId="85" xfId="1" applyFont="1" applyBorder="1" applyAlignment="1">
      <alignment horizontal="center" vertical="center" wrapText="1"/>
    </xf>
    <xf numFmtId="0" fontId="77" fillId="0" borderId="38" xfId="1" applyFont="1" applyFill="1" applyBorder="1" applyAlignment="1">
      <alignment vertical="center" wrapText="1"/>
    </xf>
    <xf numFmtId="0" fontId="77" fillId="0" borderId="0" xfId="1" applyFont="1" applyFill="1" applyBorder="1" applyAlignment="1">
      <alignment vertical="center" wrapText="1"/>
    </xf>
    <xf numFmtId="0" fontId="3" fillId="0" borderId="38" xfId="1" applyFont="1" applyFill="1" applyBorder="1" applyAlignment="1">
      <alignment vertical="center" wrapText="1"/>
    </xf>
    <xf numFmtId="0" fontId="3" fillId="0" borderId="0" xfId="1" applyFont="1" applyFill="1" applyBorder="1" applyAlignment="1">
      <alignment vertical="center" wrapText="1"/>
    </xf>
    <xf numFmtId="0" fontId="3" fillId="0" borderId="112" xfId="1" applyFont="1" applyFill="1" applyBorder="1" applyAlignment="1">
      <alignment vertical="center" wrapText="1"/>
    </xf>
    <xf numFmtId="0" fontId="3" fillId="0" borderId="19" xfId="1" applyFont="1" applyFill="1" applyBorder="1" applyAlignment="1">
      <alignment vertical="center" wrapText="1"/>
    </xf>
    <xf numFmtId="0" fontId="3" fillId="18" borderId="20" xfId="1" applyFont="1" applyFill="1" applyBorder="1" applyAlignment="1">
      <alignment horizontal="left" vertical="center"/>
    </xf>
    <xf numFmtId="0" fontId="4" fillId="18" borderId="16" xfId="1" applyFont="1" applyFill="1" applyBorder="1" applyAlignment="1">
      <alignment horizontal="center" vertical="center" wrapText="1"/>
    </xf>
    <xf numFmtId="0" fontId="4" fillId="18" borderId="85" xfId="1" applyFont="1" applyFill="1" applyBorder="1" applyAlignment="1">
      <alignment horizontal="center" vertical="center" wrapText="1"/>
    </xf>
    <xf numFmtId="0" fontId="65" fillId="9" borderId="116" xfId="1" applyFont="1" applyFill="1" applyBorder="1" applyAlignment="1">
      <alignment horizontal="justify" vertical="center" wrapText="1"/>
    </xf>
    <xf numFmtId="0" fontId="65" fillId="9" borderId="116" xfId="1" applyFont="1" applyFill="1" applyBorder="1" applyAlignment="1">
      <alignment horizontal="left" vertical="center" wrapText="1"/>
    </xf>
    <xf numFmtId="0" fontId="65" fillId="9" borderId="0" xfId="1" applyFont="1" applyFill="1" applyBorder="1" applyAlignment="1">
      <alignment horizontal="justify" vertical="center" wrapText="1"/>
    </xf>
    <xf numFmtId="0" fontId="4" fillId="0" borderId="36" xfId="0" applyFont="1" applyBorder="1" applyAlignment="1">
      <alignment horizontal="left" vertical="top" wrapText="1"/>
    </xf>
    <xf numFmtId="0" fontId="4" fillId="0" borderId="37" xfId="0" applyFont="1" applyBorder="1" applyAlignment="1">
      <alignment horizontal="left" vertical="top" wrapText="1"/>
    </xf>
    <xf numFmtId="0" fontId="4" fillId="0" borderId="0" xfId="0" applyFont="1" applyBorder="1" applyAlignment="1">
      <alignment horizontal="left" vertical="top" wrapText="1"/>
    </xf>
    <xf numFmtId="0" fontId="4" fillId="0" borderId="39" xfId="0" applyFont="1" applyBorder="1" applyAlignment="1">
      <alignment horizontal="left" vertical="top" wrapText="1"/>
    </xf>
    <xf numFmtId="0" fontId="25" fillId="15" borderId="43" xfId="0" applyFont="1" applyFill="1" applyBorder="1" applyAlignment="1">
      <alignment horizontal="center" vertical="center" wrapText="1"/>
    </xf>
    <xf numFmtId="0" fontId="25" fillId="15" borderId="44" xfId="0" applyFont="1" applyFill="1" applyBorder="1" applyAlignment="1">
      <alignment horizontal="center" vertical="center" wrapText="1"/>
    </xf>
    <xf numFmtId="0" fontId="25" fillId="15" borderId="45" xfId="0" applyFont="1" applyFill="1" applyBorder="1" applyAlignment="1">
      <alignment horizontal="center" vertical="center" wrapText="1"/>
    </xf>
    <xf numFmtId="0" fontId="33" fillId="17" borderId="0" xfId="12" applyFont="1" applyFill="1" applyAlignment="1">
      <alignment horizontal="justify" vertical="center" wrapText="1"/>
    </xf>
    <xf numFmtId="0" fontId="65" fillId="9" borderId="0" xfId="1" applyFont="1" applyFill="1" applyBorder="1" applyAlignment="1">
      <alignment horizontal="center" vertical="center" wrapText="1"/>
    </xf>
    <xf numFmtId="4" fontId="65" fillId="9" borderId="0" xfId="1" applyNumberFormat="1" applyFont="1" applyFill="1" applyBorder="1" applyAlignment="1">
      <alignment horizontal="center" vertical="center" wrapText="1"/>
    </xf>
    <xf numFmtId="4" fontId="65" fillId="9" borderId="39" xfId="1" applyNumberFormat="1" applyFont="1" applyFill="1" applyBorder="1" applyAlignment="1">
      <alignment horizontal="center" vertical="center" wrapText="1"/>
    </xf>
    <xf numFmtId="0" fontId="33" fillId="17" borderId="0" xfId="12" applyFont="1" applyFill="1" applyBorder="1" applyAlignment="1">
      <alignment horizontal="justify" vertical="center" wrapText="1"/>
    </xf>
    <xf numFmtId="0" fontId="33" fillId="9" borderId="0" xfId="1" applyFont="1" applyFill="1" applyBorder="1" applyAlignment="1">
      <alignment horizontal="center" vertical="center" wrapText="1"/>
    </xf>
    <xf numFmtId="4" fontId="33" fillId="9" borderId="0" xfId="1" applyNumberFormat="1" applyFont="1" applyFill="1" applyBorder="1" applyAlignment="1">
      <alignment horizontal="center" vertical="center" wrapText="1"/>
    </xf>
    <xf numFmtId="4" fontId="33" fillId="9" borderId="39" xfId="1" applyNumberFormat="1" applyFont="1" applyFill="1" applyBorder="1" applyAlignment="1">
      <alignment horizontal="center" vertical="center" wrapText="1"/>
    </xf>
    <xf numFmtId="0" fontId="23" fillId="4" borderId="38" xfId="36" applyFont="1" applyFill="1" applyBorder="1" applyAlignment="1">
      <alignment horizontal="left" vertical="center" wrapText="1"/>
    </xf>
    <xf numFmtId="0" fontId="23" fillId="4" borderId="0" xfId="36" applyFont="1" applyFill="1" applyBorder="1" applyAlignment="1">
      <alignment horizontal="left" vertical="center" wrapText="1"/>
    </xf>
    <xf numFmtId="0" fontId="23" fillId="4" borderId="39" xfId="36" applyFont="1" applyFill="1" applyBorder="1" applyAlignment="1">
      <alignment horizontal="left" vertical="center" wrapText="1"/>
    </xf>
    <xf numFmtId="0" fontId="33" fillId="17" borderId="0" xfId="12" applyFont="1" applyFill="1" applyBorder="1" applyAlignment="1">
      <alignment horizontal="left" vertical="center" wrapText="1"/>
    </xf>
    <xf numFmtId="0" fontId="4" fillId="0" borderId="0" xfId="0" applyFont="1" applyBorder="1" applyAlignment="1">
      <alignment wrapText="1"/>
    </xf>
    <xf numFmtId="0" fontId="4" fillId="0" borderId="39" xfId="0" applyFont="1" applyBorder="1" applyAlignment="1">
      <alignment wrapText="1"/>
    </xf>
    <xf numFmtId="0" fontId="25" fillId="15" borderId="38" xfId="0" applyFont="1" applyFill="1" applyBorder="1" applyAlignment="1">
      <alignment horizontal="center" vertical="center" wrapText="1"/>
    </xf>
    <xf numFmtId="0" fontId="25" fillId="15" borderId="0" xfId="0" applyFont="1" applyFill="1" applyBorder="1" applyAlignment="1">
      <alignment horizontal="center" vertical="center" wrapText="1"/>
    </xf>
    <xf numFmtId="0" fontId="25" fillId="15" borderId="39" xfId="0" applyFont="1" applyFill="1" applyBorder="1" applyAlignment="1">
      <alignment horizontal="center" vertical="center" wrapText="1"/>
    </xf>
    <xf numFmtId="0" fontId="81" fillId="0" borderId="38" xfId="0" applyFont="1" applyBorder="1" applyAlignment="1">
      <alignment horizontal="right" vertical="center" wrapText="1"/>
    </xf>
    <xf numFmtId="0" fontId="81" fillId="0" borderId="0" xfId="0" applyFont="1" applyBorder="1" applyAlignment="1">
      <alignment horizontal="right" vertical="center" wrapText="1"/>
    </xf>
    <xf numFmtId="0" fontId="4" fillId="0" borderId="36" xfId="0" applyFont="1" applyBorder="1" applyAlignment="1">
      <alignment vertical="top" wrapText="1"/>
    </xf>
    <xf numFmtId="0" fontId="4" fillId="0" borderId="37" xfId="0" applyFont="1" applyBorder="1" applyAlignment="1">
      <alignment vertical="top" wrapText="1"/>
    </xf>
    <xf numFmtId="2" fontId="65" fillId="9" borderId="0" xfId="1" applyNumberFormat="1" applyFont="1" applyFill="1" applyBorder="1" applyAlignment="1">
      <alignment horizontal="center" vertical="center" wrapText="1"/>
    </xf>
    <xf numFmtId="2" fontId="65" fillId="9" borderId="39" xfId="1" applyNumberFormat="1" applyFont="1" applyFill="1" applyBorder="1" applyAlignment="1">
      <alignment horizontal="center" vertical="center" wrapText="1"/>
    </xf>
    <xf numFmtId="0" fontId="3" fillId="0" borderId="0" xfId="0" applyFont="1" applyAlignment="1">
      <alignment horizontal="justify" wrapText="1"/>
    </xf>
    <xf numFmtId="0" fontId="57" fillId="0" borderId="0" xfId="0" applyNumberFormat="1" applyFont="1" applyAlignment="1">
      <alignment horizontal="center" vertical="center" wrapText="1"/>
    </xf>
    <xf numFmtId="0" fontId="4" fillId="11" borderId="0" xfId="0" applyNumberFormat="1" applyFont="1" applyFill="1" applyBorder="1" applyAlignment="1">
      <alignment horizontal="center" vertical="center" shrinkToFit="1"/>
    </xf>
    <xf numFmtId="0" fontId="61" fillId="11" borderId="46" xfId="0" applyNumberFormat="1" applyFont="1" applyFill="1" applyBorder="1" applyAlignment="1">
      <alignment horizontal="center" vertical="center" wrapText="1"/>
    </xf>
    <xf numFmtId="0" fontId="61" fillId="11" borderId="55" xfId="0" applyNumberFormat="1" applyFont="1" applyFill="1" applyBorder="1" applyAlignment="1">
      <alignment horizontal="center" vertical="center" wrapText="1"/>
    </xf>
    <xf numFmtId="0" fontId="4" fillId="11" borderId="47" xfId="0" applyNumberFormat="1" applyFont="1" applyFill="1" applyBorder="1" applyAlignment="1">
      <alignment horizontal="center" vertical="center" wrapText="1"/>
    </xf>
    <xf numFmtId="0" fontId="4" fillId="11" borderId="56" xfId="0" applyNumberFormat="1" applyFont="1" applyFill="1" applyBorder="1" applyAlignment="1">
      <alignment horizontal="center" vertical="center" wrapText="1"/>
    </xf>
    <xf numFmtId="0" fontId="59" fillId="11" borderId="0" xfId="0" applyNumberFormat="1" applyFont="1" applyFill="1" applyBorder="1" applyAlignment="1">
      <alignment horizontal="center" vertical="center" shrinkToFit="1"/>
    </xf>
    <xf numFmtId="0" fontId="61" fillId="11" borderId="48" xfId="0" applyNumberFormat="1" applyFont="1" applyFill="1" applyBorder="1" applyAlignment="1">
      <alignment horizontal="center" vertical="center" wrapText="1"/>
    </xf>
    <xf numFmtId="0" fontId="61" fillId="11" borderId="57" xfId="0" applyNumberFormat="1" applyFont="1" applyFill="1" applyBorder="1" applyAlignment="1">
      <alignment horizontal="center" vertical="center" wrapText="1"/>
    </xf>
    <xf numFmtId="0" fontId="61" fillId="15" borderId="91" xfId="0" applyNumberFormat="1" applyFont="1" applyFill="1" applyBorder="1" applyAlignment="1">
      <alignment horizontal="center" vertical="center" wrapText="1"/>
    </xf>
    <xf numFmtId="0" fontId="61" fillId="15" borderId="2" xfId="0" applyNumberFormat="1" applyFont="1" applyFill="1" applyBorder="1" applyAlignment="1">
      <alignment horizontal="center" vertical="center" wrapText="1"/>
    </xf>
    <xf numFmtId="0" fontId="61" fillId="15" borderId="92" xfId="0" applyNumberFormat="1" applyFont="1" applyFill="1" applyBorder="1" applyAlignment="1">
      <alignment horizontal="center" vertical="center" wrapText="1"/>
    </xf>
    <xf numFmtId="0" fontId="58" fillId="0" borderId="35" xfId="0" applyNumberFormat="1" applyFont="1" applyBorder="1" applyAlignment="1">
      <alignment horizontal="left" vertical="top"/>
    </xf>
    <xf numFmtId="0" fontId="58" fillId="0" borderId="36" xfId="0" applyNumberFormat="1" applyFont="1" applyBorder="1" applyAlignment="1">
      <alignment horizontal="left" vertical="top"/>
    </xf>
    <xf numFmtId="0" fontId="58" fillId="0" borderId="38" xfId="0" applyNumberFormat="1" applyFont="1" applyBorder="1" applyAlignment="1">
      <alignment horizontal="left" vertical="top"/>
    </xf>
    <xf numFmtId="0" fontId="58" fillId="0" borderId="0" xfId="0" applyNumberFormat="1" applyFont="1" applyBorder="1" applyAlignment="1">
      <alignment horizontal="left" vertical="top"/>
    </xf>
    <xf numFmtId="0" fontId="61" fillId="11" borderId="47" xfId="0" applyNumberFormat="1" applyFont="1" applyFill="1" applyBorder="1" applyAlignment="1">
      <alignment horizontal="center" vertical="center" wrapText="1"/>
    </xf>
    <xf numFmtId="0" fontId="61" fillId="11" borderId="56" xfId="0" applyNumberFormat="1" applyFont="1" applyFill="1" applyBorder="1" applyAlignment="1">
      <alignment horizontal="center" vertical="center" wrapText="1"/>
    </xf>
    <xf numFmtId="2" fontId="61" fillId="11" borderId="47" xfId="0" applyNumberFormat="1" applyFont="1" applyFill="1" applyBorder="1" applyAlignment="1">
      <alignment horizontal="center" vertical="center" wrapText="1"/>
    </xf>
    <xf numFmtId="0" fontId="4" fillId="11" borderId="0" xfId="0" applyNumberFormat="1" applyFont="1" applyFill="1" applyBorder="1" applyAlignment="1">
      <alignment horizontal="center" vertical="center" wrapText="1"/>
    </xf>
    <xf numFmtId="0" fontId="25" fillId="15" borderId="91" xfId="0" applyFont="1" applyFill="1" applyBorder="1" applyAlignment="1">
      <alignment horizontal="center" vertical="center" wrapText="1"/>
    </xf>
    <xf numFmtId="0" fontId="25" fillId="15" borderId="2" xfId="0" applyFont="1" applyFill="1" applyBorder="1" applyAlignment="1">
      <alignment horizontal="center" vertical="center" wrapText="1"/>
    </xf>
    <xf numFmtId="0" fontId="25" fillId="15" borderId="92" xfId="0" applyFont="1" applyFill="1" applyBorder="1" applyAlignment="1">
      <alignment horizontal="center" vertical="center" wrapText="1"/>
    </xf>
    <xf numFmtId="0" fontId="25" fillId="11" borderId="89" xfId="0" applyFont="1" applyFill="1" applyBorder="1" applyAlignment="1">
      <alignment horizontal="center" vertical="center" shrinkToFit="1"/>
    </xf>
    <xf numFmtId="0" fontId="25" fillId="11" borderId="84" xfId="0" applyFont="1" applyFill="1" applyBorder="1" applyAlignment="1">
      <alignment horizontal="center" vertical="center" shrinkToFit="1"/>
    </xf>
    <xf numFmtId="0" fontId="25" fillId="11" borderId="25" xfId="0" applyFont="1" applyFill="1" applyBorder="1" applyAlignment="1">
      <alignment horizontal="center" vertical="center"/>
    </xf>
    <xf numFmtId="0" fontId="25" fillId="11" borderId="16" xfId="0" applyFont="1" applyFill="1" applyBorder="1" applyAlignment="1">
      <alignment horizontal="center" vertical="center"/>
    </xf>
    <xf numFmtId="4" fontId="25" fillId="11" borderId="25" xfId="0" applyNumberFormat="1" applyFont="1" applyFill="1" applyBorder="1" applyAlignment="1">
      <alignment horizontal="center" vertical="center"/>
    </xf>
    <xf numFmtId="4" fontId="25" fillId="11" borderId="90" xfId="0" applyNumberFormat="1" applyFont="1" applyFill="1" applyBorder="1" applyAlignment="1">
      <alignment horizontal="center" vertical="center"/>
    </xf>
    <xf numFmtId="4" fontId="25" fillId="11" borderId="25" xfId="0" applyNumberFormat="1" applyFont="1" applyFill="1" applyBorder="1" applyAlignment="1">
      <alignment horizontal="right" vertical="center"/>
    </xf>
    <xf numFmtId="4" fontId="25" fillId="11" borderId="16" xfId="0" applyNumberFormat="1" applyFont="1" applyFill="1" applyBorder="1" applyAlignment="1">
      <alignment horizontal="right" vertical="center"/>
    </xf>
    <xf numFmtId="4" fontId="1" fillId="3" borderId="8" xfId="0" applyNumberFormat="1" applyFont="1" applyFill="1" applyBorder="1" applyAlignment="1">
      <alignment horizontal="center" vertical="center" wrapText="1"/>
    </xf>
    <xf numFmtId="4" fontId="1" fillId="3" borderId="9" xfId="0" applyNumberFormat="1" applyFont="1" applyFill="1" applyBorder="1" applyAlignment="1">
      <alignment horizontal="center" vertical="center" wrapText="1"/>
    </xf>
    <xf numFmtId="4" fontId="1" fillId="3" borderId="10" xfId="0" applyNumberFormat="1" applyFont="1" applyFill="1" applyBorder="1" applyAlignment="1">
      <alignment horizontal="center" vertical="center" wrapText="1"/>
    </xf>
    <xf numFmtId="4" fontId="1" fillId="3" borderId="12" xfId="0" applyNumberFormat="1" applyFont="1" applyFill="1" applyBorder="1" applyAlignment="1">
      <alignment horizontal="center" vertical="center" wrapText="1"/>
    </xf>
    <xf numFmtId="0" fontId="41" fillId="0" borderId="5" xfId="0" applyFont="1" applyFill="1" applyBorder="1" applyAlignment="1">
      <alignment horizontal="center" vertical="center" wrapText="1"/>
    </xf>
    <xf numFmtId="0" fontId="41" fillId="0" borderId="13" xfId="0" applyFont="1" applyFill="1" applyBorder="1" applyAlignment="1">
      <alignment horizontal="center" vertical="center" wrapText="1"/>
    </xf>
    <xf numFmtId="0" fontId="41" fillId="0" borderId="6" xfId="0" applyFont="1" applyFill="1" applyBorder="1" applyAlignment="1">
      <alignment horizontal="center" vertical="center" wrapText="1"/>
    </xf>
    <xf numFmtId="0" fontId="1" fillId="0" borderId="9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94" xfId="0" applyFont="1" applyBorder="1" applyAlignment="1">
      <alignment horizontal="center" vertical="center" wrapText="1"/>
    </xf>
    <xf numFmtId="0" fontId="1" fillId="3" borderId="131" xfId="0" applyFont="1" applyFill="1" applyBorder="1" applyAlignment="1">
      <alignment horizontal="center" vertical="center"/>
    </xf>
    <xf numFmtId="0" fontId="1" fillId="3" borderId="4" xfId="0" applyFont="1" applyFill="1" applyBorder="1" applyAlignment="1">
      <alignment horizontal="center" vertical="center"/>
    </xf>
    <xf numFmtId="4" fontId="1" fillId="3" borderId="107" xfId="0" applyNumberFormat="1" applyFont="1" applyFill="1" applyBorder="1" applyAlignment="1">
      <alignment horizontal="center" vertical="center" wrapText="1"/>
    </xf>
    <xf numFmtId="4" fontId="1" fillId="3" borderId="5" xfId="0" applyNumberFormat="1" applyFont="1" applyFill="1" applyBorder="1" applyAlignment="1">
      <alignment horizontal="center" vertical="center" wrapText="1"/>
    </xf>
    <xf numFmtId="4" fontId="1" fillId="3" borderId="6" xfId="0" applyNumberFormat="1" applyFont="1" applyFill="1" applyBorder="1" applyAlignment="1">
      <alignment horizontal="center" vertical="center" wrapText="1"/>
    </xf>
    <xf numFmtId="0" fontId="8" fillId="0" borderId="35" xfId="1" applyFont="1" applyBorder="1" applyAlignment="1" applyProtection="1">
      <alignment horizontal="center" vertical="top"/>
    </xf>
    <xf numFmtId="0" fontId="8" fillId="0" borderId="36" xfId="1" applyFont="1" applyBorder="1" applyAlignment="1" applyProtection="1">
      <alignment horizontal="center" vertical="top"/>
    </xf>
    <xf numFmtId="0" fontId="8" fillId="0" borderId="37" xfId="1" applyFont="1" applyBorder="1" applyAlignment="1" applyProtection="1">
      <alignment horizontal="center" vertical="top"/>
    </xf>
    <xf numFmtId="0" fontId="8" fillId="0" borderId="38" xfId="1" applyFont="1" applyBorder="1" applyAlignment="1" applyProtection="1">
      <alignment horizontal="center" vertical="top"/>
    </xf>
    <xf numFmtId="0" fontId="8" fillId="0" borderId="0" xfId="1" applyFont="1" applyBorder="1" applyAlignment="1" applyProtection="1">
      <alignment horizontal="center" vertical="top"/>
    </xf>
    <xf numFmtId="0" fontId="8" fillId="0" borderId="39" xfId="1" applyFont="1" applyBorder="1" applyAlignment="1" applyProtection="1">
      <alignment horizontal="center" vertical="top"/>
    </xf>
    <xf numFmtId="0" fontId="29" fillId="0" borderId="35" xfId="1" applyFont="1" applyBorder="1" applyAlignment="1">
      <alignment horizontal="center" vertical="center" wrapText="1"/>
    </xf>
    <xf numFmtId="0" fontId="29" fillId="0" borderId="36" xfId="1" applyFont="1" applyBorder="1" applyAlignment="1">
      <alignment horizontal="center" vertical="center" wrapText="1"/>
    </xf>
    <xf numFmtId="0" fontId="29" fillId="0" borderId="37" xfId="1" applyFont="1" applyBorder="1" applyAlignment="1">
      <alignment horizontal="center" vertical="center" wrapText="1"/>
    </xf>
    <xf numFmtId="0" fontId="29" fillId="0" borderId="38" xfId="1" applyFont="1" applyBorder="1" applyAlignment="1">
      <alignment horizontal="center" vertical="center" wrapText="1"/>
    </xf>
    <xf numFmtId="0" fontId="29" fillId="0" borderId="0" xfId="1" applyFont="1" applyBorder="1" applyAlignment="1">
      <alignment horizontal="center" vertical="center" wrapText="1"/>
    </xf>
    <xf numFmtId="0" fontId="29" fillId="0" borderId="39" xfId="1" applyFont="1" applyBorder="1" applyAlignment="1">
      <alignment horizontal="center" vertical="center" wrapText="1"/>
    </xf>
    <xf numFmtId="0" fontId="29" fillId="0" borderId="40" xfId="1" applyFont="1" applyBorder="1" applyAlignment="1">
      <alignment horizontal="center" vertical="center" wrapText="1"/>
    </xf>
    <xf numFmtId="0" fontId="29" fillId="0" borderId="41" xfId="1" applyFont="1" applyBorder="1" applyAlignment="1">
      <alignment horizontal="center" vertical="center" wrapText="1"/>
    </xf>
    <xf numFmtId="0" fontId="29" fillId="0" borderId="42" xfId="1" applyFont="1" applyBorder="1" applyAlignment="1">
      <alignment horizontal="center" vertical="center" wrapText="1"/>
    </xf>
    <xf numFmtId="0" fontId="10" fillId="0" borderId="93" xfId="1" applyFont="1" applyBorder="1" applyAlignment="1" applyProtection="1">
      <alignment horizontal="left" vertical="top" wrapText="1"/>
      <protection locked="0"/>
    </xf>
    <xf numFmtId="0" fontId="6" fillId="0" borderId="11" xfId="1" applyFont="1" applyBorder="1" applyAlignment="1" applyProtection="1">
      <alignment horizontal="left" vertical="top" wrapText="1"/>
      <protection locked="0"/>
    </xf>
    <xf numFmtId="0" fontId="6" fillId="0" borderId="94" xfId="1" applyFont="1" applyBorder="1" applyAlignment="1" applyProtection="1">
      <alignment horizontal="left" vertical="top" wrapText="1"/>
      <protection locked="0"/>
    </xf>
    <xf numFmtId="0" fontId="10" fillId="0" borderId="93" xfId="1" applyFont="1" applyBorder="1" applyAlignment="1" applyProtection="1">
      <alignment vertical="top" wrapText="1"/>
      <protection locked="0"/>
    </xf>
    <xf numFmtId="0" fontId="6" fillId="0" borderId="11" xfId="1" applyFont="1" applyBorder="1" applyAlignment="1" applyProtection="1">
      <alignment vertical="top" wrapText="1"/>
      <protection locked="0"/>
    </xf>
    <xf numFmtId="0" fontId="6" fillId="0" borderId="94" xfId="1" applyFont="1" applyBorder="1" applyAlignment="1" applyProtection="1">
      <alignment vertical="top" wrapText="1"/>
      <protection locked="0"/>
    </xf>
    <xf numFmtId="0" fontId="10" fillId="0" borderId="93" xfId="0" applyFont="1" applyBorder="1" applyAlignment="1" applyProtection="1">
      <alignment vertical="top" wrapText="1"/>
      <protection locked="0"/>
    </xf>
    <xf numFmtId="0" fontId="10" fillId="0" borderId="11" xfId="0" applyFont="1" applyBorder="1" applyAlignment="1" applyProtection="1">
      <alignment vertical="top" wrapText="1"/>
      <protection locked="0"/>
    </xf>
    <xf numFmtId="0" fontId="10" fillId="0" borderId="12" xfId="0" applyFont="1" applyBorder="1" applyAlignment="1" applyProtection="1">
      <alignment vertical="top" wrapText="1"/>
      <protection locked="0"/>
    </xf>
    <xf numFmtId="0" fontId="10" fillId="0" borderId="10" xfId="0" applyFont="1" applyBorder="1" applyAlignment="1" applyProtection="1">
      <alignment vertical="top" wrapText="1"/>
      <protection locked="0"/>
    </xf>
    <xf numFmtId="0" fontId="10" fillId="0" borderId="94" xfId="0" applyFont="1" applyBorder="1" applyAlignment="1" applyProtection="1">
      <alignment vertical="top" wrapText="1"/>
      <protection locked="0"/>
    </xf>
    <xf numFmtId="0" fontId="7" fillId="0" borderId="4" xfId="1" applyFont="1" applyBorder="1" applyAlignment="1" applyProtection="1">
      <alignment horizontal="center" vertical="top"/>
    </xf>
    <xf numFmtId="0" fontId="7" fillId="0" borderId="107" xfId="1" applyFont="1" applyBorder="1" applyAlignment="1" applyProtection="1">
      <alignment horizontal="center" vertical="top"/>
    </xf>
    <xf numFmtId="0" fontId="7" fillId="0" borderId="4" xfId="1" applyFont="1" applyBorder="1" applyAlignment="1" applyProtection="1">
      <alignment horizontal="center" vertical="center"/>
    </xf>
    <xf numFmtId="0" fontId="7" fillId="0" borderId="5" xfId="1" applyFont="1" applyBorder="1" applyAlignment="1" applyProtection="1">
      <alignment horizontal="center" vertical="center"/>
    </xf>
    <xf numFmtId="0" fontId="7" fillId="0" borderId="131" xfId="1" applyFont="1" applyBorder="1" applyAlignment="1" applyProtection="1">
      <alignment horizontal="center" vertical="center"/>
    </xf>
    <xf numFmtId="0" fontId="7" fillId="0" borderId="136" xfId="1" applyFont="1" applyBorder="1" applyAlignment="1" applyProtection="1">
      <alignment horizontal="center" vertical="center"/>
    </xf>
    <xf numFmtId="0" fontId="10" fillId="0" borderId="4" xfId="1" applyFont="1" applyFill="1" applyBorder="1" applyAlignment="1" applyProtection="1">
      <alignment vertical="top" wrapText="1"/>
      <protection locked="0"/>
    </xf>
    <xf numFmtId="0" fontId="5" fillId="0" borderId="4" xfId="1" applyFont="1" applyFill="1" applyBorder="1" applyAlignment="1" applyProtection="1">
      <alignment vertical="top" wrapText="1"/>
      <protection locked="0"/>
    </xf>
    <xf numFmtId="39" fontId="7" fillId="0" borderId="4" xfId="2" applyNumberFormat="1" applyFont="1" applyFill="1" applyBorder="1" applyAlignment="1" applyProtection="1">
      <alignment vertical="top" wrapText="1"/>
      <protection locked="0"/>
    </xf>
    <xf numFmtId="39" fontId="7" fillId="0" borderId="10" xfId="2" applyNumberFormat="1" applyFont="1" applyFill="1" applyBorder="1" applyAlignment="1" applyProtection="1">
      <alignment vertical="top" wrapText="1"/>
      <protection locked="0"/>
    </xf>
    <xf numFmtId="0" fontId="5" fillId="0" borderId="11" xfId="1" applyFont="1" applyFill="1" applyBorder="1" applyAlignment="1" applyProtection="1">
      <alignment vertical="top" wrapText="1"/>
      <protection locked="0"/>
    </xf>
    <xf numFmtId="0" fontId="5" fillId="0" borderId="12" xfId="1" applyFont="1" applyFill="1" applyBorder="1" applyAlignment="1" applyProtection="1">
      <alignment vertical="top" wrapText="1"/>
      <protection locked="0"/>
    </xf>
    <xf numFmtId="39" fontId="12" fillId="0" borderId="10" xfId="2" applyNumberFormat="1" applyFont="1" applyFill="1" applyBorder="1" applyAlignment="1" applyProtection="1">
      <alignment vertical="top" wrapText="1"/>
    </xf>
    <xf numFmtId="39" fontId="12" fillId="0" borderId="11" xfId="2" applyNumberFormat="1" applyFont="1" applyFill="1" applyBorder="1" applyAlignment="1" applyProtection="1">
      <alignment vertical="top" wrapText="1"/>
    </xf>
    <xf numFmtId="0" fontId="5" fillId="0" borderId="94" xfId="1" applyFill="1" applyBorder="1" applyAlignment="1">
      <alignment vertical="top" wrapText="1"/>
    </xf>
    <xf numFmtId="39" fontId="7" fillId="0" borderId="1" xfId="2" applyNumberFormat="1" applyFont="1" applyFill="1" applyBorder="1" applyAlignment="1" applyProtection="1">
      <alignment vertical="top" wrapText="1"/>
      <protection locked="0"/>
    </xf>
    <xf numFmtId="39" fontId="7" fillId="0" borderId="2" xfId="2" applyNumberFormat="1" applyFont="1" applyFill="1" applyBorder="1" applyAlignment="1" applyProtection="1">
      <alignment vertical="top" wrapText="1"/>
      <protection locked="0"/>
    </xf>
    <xf numFmtId="39" fontId="7" fillId="0" borderId="3" xfId="2" applyNumberFormat="1" applyFont="1" applyFill="1" applyBorder="1" applyAlignment="1" applyProtection="1">
      <alignment vertical="top" wrapText="1"/>
      <protection locked="0"/>
    </xf>
    <xf numFmtId="0" fontId="10" fillId="0" borderId="131" xfId="1" applyFont="1" applyFill="1" applyBorder="1" applyAlignment="1" applyProtection="1">
      <alignment horizontal="center" vertical="top" wrapText="1"/>
      <protection locked="0"/>
    </xf>
    <xf numFmtId="0" fontId="5" fillId="0" borderId="4" xfId="1" applyFont="1" applyFill="1" applyBorder="1" applyAlignment="1" applyProtection="1">
      <alignment horizontal="center" vertical="top" wrapText="1"/>
      <protection locked="0"/>
    </xf>
    <xf numFmtId="39" fontId="7" fillId="4" borderId="4" xfId="2" applyNumberFormat="1" applyFont="1" applyFill="1" applyBorder="1" applyAlignment="1" applyProtection="1">
      <alignment vertical="top" wrapText="1"/>
      <protection locked="0"/>
    </xf>
    <xf numFmtId="0" fontId="5" fillId="4" borderId="4" xfId="1" applyFont="1" applyFill="1" applyBorder="1" applyAlignment="1" applyProtection="1">
      <alignment vertical="top" wrapText="1"/>
      <protection locked="0"/>
    </xf>
    <xf numFmtId="39" fontId="7" fillId="4" borderId="10" xfId="2" applyNumberFormat="1" applyFont="1" applyFill="1" applyBorder="1" applyAlignment="1" applyProtection="1">
      <alignment vertical="top" wrapText="1"/>
      <protection locked="0"/>
    </xf>
    <xf numFmtId="0" fontId="5" fillId="4" borderId="11" xfId="1" applyFont="1" applyFill="1" applyBorder="1" applyAlignment="1" applyProtection="1">
      <alignment vertical="top" wrapText="1"/>
      <protection locked="0"/>
    </xf>
    <xf numFmtId="0" fontId="5" fillId="4" borderId="12" xfId="1" applyFont="1" applyFill="1" applyBorder="1" applyAlignment="1" applyProtection="1">
      <alignment vertical="top" wrapText="1"/>
      <protection locked="0"/>
    </xf>
    <xf numFmtId="39" fontId="12" fillId="4" borderId="10" xfId="2" applyNumberFormat="1" applyFont="1" applyFill="1" applyBorder="1" applyAlignment="1" applyProtection="1">
      <alignment vertical="top" wrapText="1"/>
    </xf>
    <xf numFmtId="39" fontId="12" fillId="4" borderId="11" xfId="2" applyNumberFormat="1" applyFont="1" applyFill="1" applyBorder="1" applyAlignment="1" applyProtection="1">
      <alignment vertical="top" wrapText="1"/>
    </xf>
    <xf numFmtId="0" fontId="5" fillId="4" borderId="94" xfId="1" applyFill="1" applyBorder="1" applyAlignment="1">
      <alignment vertical="top" wrapText="1"/>
    </xf>
    <xf numFmtId="39" fontId="7" fillId="0" borderId="2" xfId="2" applyNumberFormat="1" applyFont="1" applyBorder="1" applyAlignment="1" applyProtection="1">
      <alignment vertical="top" wrapText="1"/>
      <protection locked="0"/>
    </xf>
    <xf numFmtId="0" fontId="5" fillId="0" borderId="2" xfId="1" applyBorder="1" applyAlignment="1">
      <alignment vertical="top" wrapText="1"/>
    </xf>
    <xf numFmtId="0" fontId="5" fillId="0" borderId="3" xfId="1" applyBorder="1" applyAlignment="1">
      <alignment vertical="top" wrapText="1"/>
    </xf>
    <xf numFmtId="0" fontId="10" fillId="4" borderId="91" xfId="1" applyFont="1" applyFill="1" applyBorder="1" applyAlignment="1" applyProtection="1">
      <alignment horizontal="left" vertical="top" wrapText="1"/>
      <protection locked="0"/>
    </xf>
    <xf numFmtId="0" fontId="10" fillId="4" borderId="2" xfId="1" applyFont="1" applyFill="1" applyBorder="1" applyAlignment="1" applyProtection="1">
      <alignment horizontal="left" vertical="top" wrapText="1"/>
      <protection locked="0"/>
    </xf>
    <xf numFmtId="0" fontId="10" fillId="4" borderId="3" xfId="1" applyFont="1" applyFill="1" applyBorder="1" applyAlignment="1" applyProtection="1">
      <alignment horizontal="left" vertical="top" wrapText="1"/>
      <protection locked="0"/>
    </xf>
    <xf numFmtId="0" fontId="7" fillId="0" borderId="0" xfId="4" applyFont="1" applyBorder="1" applyAlignment="1" applyProtection="1">
      <alignment vertical="top" wrapText="1"/>
      <protection locked="0"/>
    </xf>
    <xf numFmtId="0" fontId="7" fillId="0" borderId="39" xfId="4" applyFont="1" applyBorder="1" applyAlignment="1" applyProtection="1">
      <alignment vertical="top" wrapText="1"/>
      <protection locked="0"/>
    </xf>
    <xf numFmtId="0" fontId="7" fillId="0" borderId="41" xfId="4" applyFont="1" applyBorder="1" applyAlignment="1" applyProtection="1">
      <alignment vertical="top" wrapText="1"/>
      <protection locked="0"/>
    </xf>
    <xf numFmtId="0" fontId="7" fillId="0" borderId="42" xfId="4" applyFont="1" applyBorder="1" applyAlignment="1" applyProtection="1">
      <alignment vertical="top" wrapText="1"/>
      <protection locked="0"/>
    </xf>
    <xf numFmtId="0" fontId="7" fillId="0" borderId="93" xfId="4" applyFont="1" applyBorder="1" applyAlignment="1" applyProtection="1">
      <alignment horizontal="left" vertical="top" wrapText="1"/>
      <protection locked="0"/>
    </xf>
    <xf numFmtId="0" fontId="7" fillId="0" borderId="11" xfId="4" applyFont="1" applyBorder="1" applyAlignment="1" applyProtection="1">
      <alignment horizontal="left" vertical="top" wrapText="1"/>
      <protection locked="0"/>
    </xf>
    <xf numFmtId="0" fontId="7" fillId="0" borderId="11" xfId="1" applyFont="1" applyBorder="1" applyAlignment="1" applyProtection="1">
      <alignment horizontal="center" vertical="top" wrapText="1"/>
      <protection locked="0"/>
    </xf>
    <xf numFmtId="0" fontId="7" fillId="0" borderId="0" xfId="4" applyFont="1" applyFill="1" applyBorder="1" applyAlignment="1" applyProtection="1">
      <alignment vertical="top" wrapText="1"/>
      <protection locked="0"/>
    </xf>
    <xf numFmtId="0" fontId="7" fillId="0" borderId="39" xfId="4" applyFont="1" applyFill="1" applyBorder="1" applyAlignment="1" applyProtection="1">
      <alignment vertical="top" wrapText="1"/>
      <protection locked="0"/>
    </xf>
    <xf numFmtId="0" fontId="49" fillId="0" borderId="14" xfId="1" applyFont="1" applyBorder="1" applyAlignment="1" applyProtection="1">
      <alignment horizontal="center" vertical="center"/>
    </xf>
    <xf numFmtId="0" fontId="56" fillId="0" borderId="0" xfId="1" applyFont="1" applyBorder="1" applyAlignment="1">
      <alignment horizontal="center" vertical="center" wrapText="1"/>
    </xf>
    <xf numFmtId="0" fontId="48" fillId="10" borderId="4" xfId="1" applyFont="1" applyFill="1" applyBorder="1" applyAlignment="1" applyProtection="1">
      <alignment horizontal="center"/>
    </xf>
    <xf numFmtId="0" fontId="49" fillId="0" borderId="10" xfId="1" applyFont="1" applyBorder="1" applyAlignment="1" applyProtection="1">
      <alignment horizontal="left"/>
      <protection hidden="1"/>
    </xf>
    <xf numFmtId="0" fontId="49" fillId="0" borderId="11" xfId="1" applyFont="1" applyBorder="1" applyAlignment="1" applyProtection="1">
      <alignment horizontal="left"/>
      <protection hidden="1"/>
    </xf>
    <xf numFmtId="0" fontId="48" fillId="7" borderId="15" xfId="1" applyFont="1" applyFill="1" applyBorder="1" applyAlignment="1" applyProtection="1">
      <alignment vertical="top" wrapText="1"/>
    </xf>
    <xf numFmtId="0" fontId="48" fillId="7" borderId="14" xfId="1" applyFont="1" applyFill="1" applyBorder="1" applyAlignment="1" applyProtection="1">
      <alignment vertical="top" wrapText="1"/>
    </xf>
    <xf numFmtId="0" fontId="55" fillId="0" borderId="0" xfId="1" applyFont="1" applyAlignment="1">
      <alignment vertical="top" wrapText="1"/>
    </xf>
    <xf numFmtId="0" fontId="55" fillId="0" borderId="14" xfId="1" applyFont="1" applyBorder="1" applyAlignment="1">
      <alignment vertical="top" wrapText="1"/>
    </xf>
    <xf numFmtId="9" fontId="48" fillId="7" borderId="13" xfId="16" applyFont="1" applyFill="1" applyBorder="1" applyAlignment="1" applyProtection="1">
      <alignment vertical="top" wrapText="1"/>
    </xf>
    <xf numFmtId="0" fontId="48" fillId="7" borderId="13" xfId="1" applyFont="1" applyFill="1" applyBorder="1" applyAlignment="1" applyProtection="1">
      <alignment vertical="top" wrapText="1"/>
    </xf>
    <xf numFmtId="0" fontId="48" fillId="7" borderId="13" xfId="1" applyFont="1" applyFill="1" applyBorder="1" applyAlignment="1" applyProtection="1">
      <alignment vertical="top" wrapText="1"/>
      <protection hidden="1"/>
    </xf>
    <xf numFmtId="0" fontId="48" fillId="0" borderId="1" xfId="1" applyFont="1" applyFill="1" applyBorder="1" applyAlignment="1" applyProtection="1">
      <alignment horizontal="left" vertical="center"/>
      <protection locked="0" hidden="1"/>
    </xf>
    <xf numFmtId="0" fontId="48" fillId="0" borderId="2" xfId="1" applyFont="1" applyFill="1" applyBorder="1" applyAlignment="1" applyProtection="1">
      <alignment horizontal="left" vertical="center"/>
      <protection locked="0" hidden="1"/>
    </xf>
    <xf numFmtId="0" fontId="48" fillId="0" borderId="3" xfId="1" applyFont="1" applyFill="1" applyBorder="1" applyAlignment="1" applyProtection="1">
      <alignment horizontal="left" vertical="center"/>
      <protection locked="0" hidden="1"/>
    </xf>
    <xf numFmtId="10" fontId="48" fillId="7" borderId="13" xfId="16" applyNumberFormat="1" applyFont="1" applyFill="1" applyBorder="1" applyAlignment="1" applyProtection="1">
      <alignment vertical="top"/>
      <protection hidden="1"/>
    </xf>
    <xf numFmtId="0" fontId="56" fillId="0" borderId="35" xfId="1" applyFont="1" applyBorder="1" applyAlignment="1">
      <alignment horizontal="center" vertical="center" wrapText="1"/>
    </xf>
    <xf numFmtId="0" fontId="56" fillId="0" borderId="36" xfId="1" applyFont="1" applyBorder="1" applyAlignment="1">
      <alignment horizontal="center" vertical="center" wrapText="1"/>
    </xf>
    <xf numFmtId="0" fontId="56" fillId="0" borderId="37" xfId="1" applyFont="1" applyBorder="1" applyAlignment="1">
      <alignment horizontal="center" vertical="center" wrapText="1"/>
    </xf>
    <xf numFmtId="0" fontId="56" fillId="0" borderId="38" xfId="1" applyFont="1" applyBorder="1" applyAlignment="1">
      <alignment horizontal="center" vertical="center" wrapText="1"/>
    </xf>
    <xf numFmtId="0" fontId="56" fillId="0" borderId="39" xfId="1" applyFont="1" applyBorder="1" applyAlignment="1">
      <alignment horizontal="center" vertical="center" wrapText="1"/>
    </xf>
    <xf numFmtId="0" fontId="56" fillId="0" borderId="40" xfId="1" applyFont="1" applyBorder="1" applyAlignment="1">
      <alignment horizontal="center" vertical="center" wrapText="1"/>
    </xf>
    <xf numFmtId="0" fontId="56" fillId="0" borderId="41" xfId="1" applyFont="1" applyBorder="1" applyAlignment="1">
      <alignment horizontal="center" vertical="center" wrapText="1"/>
    </xf>
    <xf numFmtId="0" fontId="56" fillId="0" borderId="42" xfId="1" applyFont="1" applyBorder="1" applyAlignment="1">
      <alignment horizontal="center" vertical="center" wrapText="1"/>
    </xf>
    <xf numFmtId="0" fontId="49" fillId="0" borderId="10" xfId="1" applyFont="1" applyBorder="1" applyAlignment="1" applyProtection="1">
      <alignment horizontal="left" vertical="top"/>
    </xf>
    <xf numFmtId="0" fontId="49" fillId="0" borderId="11" xfId="1" applyFont="1" applyBorder="1" applyAlignment="1" applyProtection="1">
      <alignment horizontal="left" vertical="top"/>
    </xf>
    <xf numFmtId="0" fontId="48" fillId="0" borderId="10" xfId="1" applyFont="1" applyFill="1" applyBorder="1" applyAlignment="1" applyProtection="1">
      <alignment horizontal="left" vertical="top"/>
      <protection locked="0"/>
    </xf>
    <xf numFmtId="0" fontId="48" fillId="0" borderId="11" xfId="1" applyFont="1" applyFill="1" applyBorder="1" applyAlignment="1" applyProtection="1">
      <alignment horizontal="left" vertical="top"/>
      <protection locked="0"/>
    </xf>
    <xf numFmtId="0" fontId="48" fillId="0" borderId="12" xfId="1" applyFont="1" applyFill="1" applyBorder="1" applyAlignment="1" applyProtection="1">
      <alignment horizontal="left" vertical="top"/>
      <protection locked="0"/>
    </xf>
    <xf numFmtId="0" fontId="7" fillId="0" borderId="11" xfId="1" applyFont="1" applyBorder="1" applyAlignment="1" applyProtection="1">
      <alignment horizontal="left" wrapText="1"/>
      <protection locked="0"/>
    </xf>
    <xf numFmtId="0" fontId="48" fillId="0" borderId="11" xfId="1" applyFont="1" applyBorder="1" applyAlignment="1" applyProtection="1">
      <alignment horizontal="left" wrapText="1"/>
      <protection locked="0"/>
    </xf>
    <xf numFmtId="0" fontId="48" fillId="0" borderId="11" xfId="1" applyFont="1" applyBorder="1" applyAlignment="1" applyProtection="1">
      <alignment horizontal="left"/>
    </xf>
    <xf numFmtId="0" fontId="10" fillId="7" borderId="14" xfId="1" applyFont="1" applyFill="1" applyBorder="1" applyAlignment="1" applyProtection="1">
      <alignment horizontal="center" vertical="top"/>
    </xf>
    <xf numFmtId="0" fontId="10" fillId="7" borderId="0" xfId="1" applyFont="1" applyFill="1" applyBorder="1" applyAlignment="1" applyProtection="1">
      <alignment horizontal="center" vertical="top"/>
    </xf>
    <xf numFmtId="0" fontId="10" fillId="7" borderId="15" xfId="1" applyFont="1" applyFill="1" applyBorder="1" applyAlignment="1" applyProtection="1">
      <alignment horizontal="center" vertical="top"/>
    </xf>
    <xf numFmtId="165" fontId="51" fillId="0" borderId="11" xfId="37" applyFont="1" applyFill="1" applyBorder="1" applyAlignment="1" applyProtection="1">
      <alignment horizontal="left" vertical="top"/>
      <protection locked="0"/>
    </xf>
    <xf numFmtId="165" fontId="51" fillId="0" borderId="12" xfId="37" applyFont="1" applyFill="1" applyBorder="1" applyAlignment="1" applyProtection="1">
      <alignment horizontal="left" vertical="top"/>
      <protection locked="0"/>
    </xf>
    <xf numFmtId="0" fontId="48" fillId="0" borderId="7" xfId="1" applyFont="1" applyBorder="1" applyAlignment="1" applyProtection="1">
      <alignment horizontal="left"/>
    </xf>
    <xf numFmtId="0" fontId="7" fillId="0" borderId="10" xfId="1" applyFont="1" applyFill="1" applyBorder="1" applyAlignment="1" applyProtection="1">
      <alignment horizontal="left" vertical="top"/>
      <protection locked="0"/>
    </xf>
    <xf numFmtId="43" fontId="48" fillId="0" borderId="1" xfId="62" applyFont="1" applyFill="1" applyBorder="1" applyAlignment="1" applyProtection="1">
      <alignment horizontal="left" vertical="center"/>
      <protection locked="0" hidden="1"/>
    </xf>
    <xf numFmtId="43" fontId="48" fillId="0" borderId="2" xfId="62" applyFont="1" applyFill="1" applyBorder="1" applyAlignment="1" applyProtection="1">
      <alignment horizontal="left" vertical="center"/>
      <protection locked="0" hidden="1"/>
    </xf>
    <xf numFmtId="43" fontId="48" fillId="0" borderId="3" xfId="62" applyFont="1" applyFill="1" applyBorder="1" applyAlignment="1" applyProtection="1">
      <alignment horizontal="left" vertical="center"/>
      <protection locked="0" hidden="1"/>
    </xf>
    <xf numFmtId="0" fontId="52" fillId="0" borderId="10" xfId="0" applyFont="1" applyFill="1" applyBorder="1" applyAlignment="1" applyProtection="1">
      <alignment horizontal="left" vertical="top"/>
      <protection locked="0"/>
    </xf>
    <xf numFmtId="0" fontId="52" fillId="0" borderId="11" xfId="0" applyFont="1" applyFill="1" applyBorder="1" applyAlignment="1" applyProtection="1">
      <alignment horizontal="left" vertical="top"/>
      <protection locked="0"/>
    </xf>
    <xf numFmtId="0" fontId="52" fillId="0" borderId="12" xfId="0" applyFont="1" applyFill="1" applyBorder="1" applyAlignment="1" applyProtection="1">
      <alignment horizontal="left" vertical="top"/>
      <protection locked="0"/>
    </xf>
    <xf numFmtId="0" fontId="52" fillId="0" borderId="10" xfId="0" applyFont="1" applyFill="1" applyBorder="1" applyAlignment="1" applyProtection="1">
      <alignment horizontal="left"/>
      <protection locked="0"/>
    </xf>
    <xf numFmtId="0" fontId="52" fillId="0" borderId="11" xfId="0" applyFont="1" applyFill="1" applyBorder="1" applyAlignment="1" applyProtection="1">
      <alignment horizontal="left"/>
      <protection locked="0"/>
    </xf>
    <xf numFmtId="0" fontId="52" fillId="0" borderId="12" xfId="0" applyFont="1" applyFill="1" applyBorder="1" applyAlignment="1" applyProtection="1">
      <alignment horizontal="left"/>
      <protection locked="0"/>
    </xf>
    <xf numFmtId="0" fontId="67" fillId="0" borderId="0" xfId="0" applyFont="1" applyAlignment="1">
      <alignment horizontal="center" vertical="center"/>
    </xf>
    <xf numFmtId="0" fontId="67" fillId="0" borderId="0" xfId="0" applyFont="1" applyBorder="1" applyAlignment="1">
      <alignment horizontal="left" vertical="center"/>
    </xf>
    <xf numFmtId="0" fontId="66" fillId="0" borderId="35" xfId="0" applyFont="1" applyBorder="1" applyAlignment="1">
      <alignment horizontal="center" vertical="center"/>
    </xf>
    <xf numFmtId="0" fontId="66" fillId="0" borderId="36" xfId="0" applyFont="1" applyBorder="1" applyAlignment="1">
      <alignment horizontal="center" vertical="center"/>
    </xf>
    <xf numFmtId="0" fontId="66" fillId="0" borderId="37" xfId="0" applyFont="1" applyBorder="1" applyAlignment="1">
      <alignment horizontal="center" vertical="center"/>
    </xf>
    <xf numFmtId="0" fontId="70" fillId="11" borderId="65" xfId="0" applyFont="1" applyFill="1" applyBorder="1" applyAlignment="1">
      <alignment horizontal="center" vertical="center" textRotation="90" wrapText="1"/>
    </xf>
    <xf numFmtId="0" fontId="70" fillId="11" borderId="67" xfId="0" applyFont="1" applyFill="1" applyBorder="1" applyAlignment="1">
      <alignment horizontal="center" vertical="center" textRotation="90" wrapText="1"/>
    </xf>
    <xf numFmtId="0" fontId="67" fillId="0" borderId="0" xfId="0" applyFont="1" applyBorder="1" applyAlignment="1">
      <alignment horizontal="left" vertical="center" wrapText="1"/>
    </xf>
    <xf numFmtId="0" fontId="69" fillId="13" borderId="35" xfId="0" applyFont="1" applyFill="1" applyBorder="1" applyAlignment="1">
      <alignment horizontal="center" vertical="center"/>
    </xf>
    <xf numFmtId="0" fontId="69" fillId="13" borderId="36" xfId="0" applyFont="1" applyFill="1" applyBorder="1" applyAlignment="1">
      <alignment horizontal="center" vertical="center"/>
    </xf>
    <xf numFmtId="0" fontId="69" fillId="13" borderId="76" xfId="0" applyFont="1" applyFill="1" applyBorder="1" applyAlignment="1">
      <alignment horizontal="center" vertical="center"/>
    </xf>
    <xf numFmtId="0" fontId="69" fillId="13" borderId="77" xfId="0" applyFont="1" applyFill="1" applyBorder="1" applyAlignment="1">
      <alignment horizontal="center" vertical="center"/>
    </xf>
    <xf numFmtId="0" fontId="69" fillId="13" borderId="78" xfId="0" applyFont="1" applyFill="1" applyBorder="1" applyAlignment="1">
      <alignment horizontal="center" vertical="center"/>
    </xf>
    <xf numFmtId="0" fontId="69" fillId="13" borderId="79" xfId="0" applyFont="1" applyFill="1" applyBorder="1" applyAlignment="1">
      <alignment horizontal="center" vertical="center"/>
    </xf>
    <xf numFmtId="0" fontId="69" fillId="13" borderId="80" xfId="0" applyFont="1" applyFill="1" applyBorder="1" applyAlignment="1">
      <alignment horizontal="center" vertical="center"/>
    </xf>
    <xf numFmtId="0" fontId="70" fillId="11" borderId="81" xfId="0" applyFont="1" applyFill="1" applyBorder="1" applyAlignment="1">
      <alignment horizontal="center" vertical="center"/>
    </xf>
    <xf numFmtId="0" fontId="70" fillId="11" borderId="49" xfId="0" applyFont="1" applyFill="1" applyBorder="1" applyAlignment="1">
      <alignment horizontal="center" vertical="center"/>
    </xf>
    <xf numFmtId="0" fontId="70" fillId="11" borderId="74" xfId="0" applyFont="1" applyFill="1" applyBorder="1" applyAlignment="1">
      <alignment horizontal="center" vertical="center"/>
    </xf>
    <xf numFmtId="0" fontId="70" fillId="11" borderId="60" xfId="0" applyFont="1" applyFill="1" applyBorder="1" applyAlignment="1">
      <alignment horizontal="center" vertical="center" wrapText="1"/>
    </xf>
    <xf numFmtId="0" fontId="70" fillId="11" borderId="50" xfId="0" applyFont="1" applyFill="1" applyBorder="1" applyAlignment="1">
      <alignment horizontal="center" vertical="center" wrapText="1"/>
    </xf>
    <xf numFmtId="0" fontId="70" fillId="11" borderId="65" xfId="0" applyFont="1" applyFill="1" applyBorder="1" applyAlignment="1">
      <alignment horizontal="center" vertical="center" wrapText="1"/>
    </xf>
    <xf numFmtId="0" fontId="70" fillId="11" borderId="64" xfId="0" applyFont="1" applyFill="1" applyBorder="1" applyAlignment="1">
      <alignment horizontal="center" vertical="center" wrapText="1"/>
    </xf>
    <xf numFmtId="0" fontId="70" fillId="11" borderId="67" xfId="0" applyFont="1" applyFill="1" applyBorder="1" applyAlignment="1">
      <alignment horizontal="center" vertical="center"/>
    </xf>
    <xf numFmtId="0" fontId="70" fillId="11" borderId="64" xfId="0" applyFont="1" applyFill="1" applyBorder="1" applyAlignment="1">
      <alignment horizontal="center" vertical="center" textRotation="90" wrapText="1"/>
    </xf>
    <xf numFmtId="0" fontId="70" fillId="11" borderId="67" xfId="0" applyFont="1" applyFill="1" applyBorder="1" applyAlignment="1">
      <alignment horizontal="center" vertical="center" textRotation="90"/>
    </xf>
    <xf numFmtId="0" fontId="69" fillId="3" borderId="43" xfId="0" applyFont="1" applyFill="1" applyBorder="1" applyAlignment="1">
      <alignment horizontal="center" vertical="center"/>
    </xf>
    <xf numFmtId="0" fontId="69" fillId="3" borderId="44" xfId="0" applyFont="1" applyFill="1" applyBorder="1" applyAlignment="1">
      <alignment horizontal="center" vertical="center"/>
    </xf>
    <xf numFmtId="0" fontId="69" fillId="3" borderId="45" xfId="0" applyFont="1" applyFill="1" applyBorder="1" applyAlignment="1">
      <alignment horizontal="center" vertical="center"/>
    </xf>
    <xf numFmtId="0" fontId="70" fillId="11" borderId="46" xfId="0" applyFont="1" applyFill="1" applyBorder="1" applyAlignment="1">
      <alignment horizontal="center" vertical="center" textRotation="90"/>
    </xf>
    <xf numFmtId="0" fontId="70" fillId="11" borderId="49" xfId="0" applyFont="1" applyFill="1" applyBorder="1" applyAlignment="1">
      <alignment horizontal="center" vertical="center" textRotation="90"/>
    </xf>
    <xf numFmtId="0" fontId="70" fillId="11" borderId="55" xfId="0" applyFont="1" applyFill="1" applyBorder="1" applyAlignment="1">
      <alignment horizontal="center" vertical="center" textRotation="90"/>
    </xf>
    <xf numFmtId="0" fontId="70" fillId="11" borderId="47" xfId="0" applyFont="1" applyFill="1" applyBorder="1" applyAlignment="1">
      <alignment horizontal="center" vertical="center" textRotation="90" wrapText="1"/>
    </xf>
    <xf numFmtId="0" fontId="70" fillId="11" borderId="50" xfId="0" applyFont="1" applyFill="1" applyBorder="1" applyAlignment="1">
      <alignment horizontal="center" vertical="center" textRotation="90" wrapText="1"/>
    </xf>
    <xf numFmtId="0" fontId="70" fillId="11" borderId="56" xfId="0" applyFont="1" applyFill="1" applyBorder="1" applyAlignment="1">
      <alignment horizontal="center" vertical="center" textRotation="90" wrapText="1"/>
    </xf>
    <xf numFmtId="0" fontId="70" fillId="11" borderId="47" xfId="0" applyFont="1" applyFill="1" applyBorder="1" applyAlignment="1">
      <alignment horizontal="center" vertical="center" textRotation="90"/>
    </xf>
    <xf numFmtId="0" fontId="70" fillId="11" borderId="50" xfId="0" applyFont="1" applyFill="1" applyBorder="1" applyAlignment="1">
      <alignment horizontal="center" vertical="center" textRotation="90"/>
    </xf>
    <xf numFmtId="0" fontId="70" fillId="11" borderId="56" xfId="0" applyFont="1" applyFill="1" applyBorder="1" applyAlignment="1">
      <alignment horizontal="center" vertical="center" textRotation="90"/>
    </xf>
    <xf numFmtId="0" fontId="70" fillId="11" borderId="51" xfId="0" applyFont="1" applyFill="1" applyBorder="1" applyAlignment="1">
      <alignment horizontal="center" vertical="center" wrapText="1"/>
    </xf>
    <xf numFmtId="0" fontId="70" fillId="11" borderId="52" xfId="0" applyFont="1" applyFill="1" applyBorder="1" applyAlignment="1">
      <alignment horizontal="center" vertical="center" wrapText="1"/>
    </xf>
    <xf numFmtId="0" fontId="70" fillId="11" borderId="53" xfId="0" applyFont="1" applyFill="1" applyBorder="1" applyAlignment="1">
      <alignment horizontal="center" vertical="center" wrapText="1"/>
    </xf>
    <xf numFmtId="0" fontId="74" fillId="0" borderId="0" xfId="0" applyFont="1" applyAlignment="1">
      <alignment horizontal="left" wrapText="1"/>
    </xf>
    <xf numFmtId="0" fontId="36" fillId="0" borderId="0" xfId="0" applyFont="1" applyAlignment="1">
      <alignment horizontal="center" vertical="center" wrapText="1"/>
    </xf>
    <xf numFmtId="0" fontId="36" fillId="0" borderId="0" xfId="0" applyFont="1" applyAlignment="1">
      <alignment horizontal="left" vertical="center"/>
    </xf>
    <xf numFmtId="0" fontId="36" fillId="0" borderId="0" xfId="0" applyFont="1" applyAlignment="1">
      <alignment horizontal="left" vertical="center" wrapText="1"/>
    </xf>
    <xf numFmtId="0" fontId="0" fillId="0" borderId="7" xfId="0" applyBorder="1" applyAlignment="1">
      <alignment horizontal="left"/>
    </xf>
    <xf numFmtId="0" fontId="0" fillId="0" borderId="9" xfId="0" applyBorder="1" applyAlignment="1">
      <alignment horizontal="left"/>
    </xf>
    <xf numFmtId="0" fontId="0" fillId="0" borderId="0" xfId="0" applyBorder="1" applyAlignment="1">
      <alignment horizontal="center"/>
    </xf>
    <xf numFmtId="0" fontId="0" fillId="0" borderId="15" xfId="0" applyBorder="1" applyAlignment="1">
      <alignment horizontal="center"/>
    </xf>
    <xf numFmtId="0" fontId="0" fillId="0" borderId="11" xfId="0" applyBorder="1" applyAlignment="1">
      <alignment horizontal="left"/>
    </xf>
    <xf numFmtId="0" fontId="0" fillId="0" borderId="12" xfId="0" applyBorder="1" applyAlignment="1">
      <alignment horizontal="left"/>
    </xf>
    <xf numFmtId="4" fontId="1" fillId="3" borderId="5" xfId="0" applyNumberFormat="1" applyFont="1" applyFill="1" applyBorder="1" applyAlignment="1">
      <alignment horizontal="center" vertical="center"/>
    </xf>
    <xf numFmtId="4" fontId="1" fillId="3" borderId="13" xfId="0" applyNumberFormat="1" applyFont="1" applyFill="1" applyBorder="1" applyAlignment="1">
      <alignment horizontal="center" vertical="center"/>
    </xf>
    <xf numFmtId="4" fontId="1" fillId="3" borderId="6" xfId="0" applyNumberFormat="1" applyFont="1" applyFill="1" applyBorder="1" applyAlignment="1">
      <alignment horizontal="center" vertical="center"/>
    </xf>
    <xf numFmtId="0" fontId="1" fillId="3" borderId="1" xfId="0" applyFont="1" applyFill="1" applyBorder="1" applyAlignment="1">
      <alignment horizontal="center"/>
    </xf>
    <xf numFmtId="0" fontId="1" fillId="3" borderId="2" xfId="0" applyFont="1" applyFill="1" applyBorder="1" applyAlignment="1">
      <alignment horizontal="center"/>
    </xf>
    <xf numFmtId="0" fontId="1" fillId="3" borderId="3" xfId="0" applyFont="1" applyFill="1" applyBorder="1" applyAlignment="1">
      <alignment horizontal="center"/>
    </xf>
    <xf numFmtId="0" fontId="0" fillId="0" borderId="0" xfId="0" applyAlignment="1">
      <alignment horizontal="center"/>
    </xf>
    <xf numFmtId="0" fontId="1" fillId="3" borderId="8" xfId="0" applyFont="1" applyFill="1" applyBorder="1" applyAlignment="1">
      <alignment horizontal="center" vertical="center"/>
    </xf>
    <xf numFmtId="0" fontId="1" fillId="3" borderId="10" xfId="0" applyFont="1" applyFill="1" applyBorder="1" applyAlignment="1">
      <alignment horizontal="center" vertical="center"/>
    </xf>
    <xf numFmtId="0" fontId="1" fillId="3" borderId="8"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0" borderId="0" xfId="0" applyFont="1" applyAlignment="1">
      <alignment horizontal="center" vertical="center"/>
    </xf>
    <xf numFmtId="0" fontId="1" fillId="0" borderId="11" xfId="0" applyFont="1" applyBorder="1" applyAlignment="1">
      <alignment horizontal="center" vertical="center"/>
    </xf>
    <xf numFmtId="0" fontId="22" fillId="0" borderId="30" xfId="0" applyFont="1" applyBorder="1" applyAlignment="1">
      <alignment horizontal="center"/>
    </xf>
    <xf numFmtId="0" fontId="22" fillId="0" borderId="33" xfId="0" applyFont="1" applyBorder="1" applyAlignment="1">
      <alignment horizontal="center"/>
    </xf>
    <xf numFmtId="0" fontId="22" fillId="0" borderId="29" xfId="0" applyFont="1" applyBorder="1" applyAlignment="1">
      <alignment horizontal="center"/>
    </xf>
    <xf numFmtId="0" fontId="22" fillId="0" borderId="23" xfId="0" applyFont="1" applyBorder="1" applyAlignment="1">
      <alignment horizontal="center"/>
    </xf>
    <xf numFmtId="0" fontId="22" fillId="0" borderId="20" xfId="0" applyFont="1" applyBorder="1" applyAlignment="1">
      <alignment horizontal="center"/>
    </xf>
    <xf numFmtId="0" fontId="22" fillId="0" borderId="22" xfId="0" applyFont="1" applyBorder="1" applyAlignment="1">
      <alignment horizontal="center"/>
    </xf>
    <xf numFmtId="0" fontId="22" fillId="0" borderId="16" xfId="0" applyFont="1" applyBorder="1" applyAlignment="1">
      <alignment horizontal="left" indent="1"/>
    </xf>
    <xf numFmtId="0" fontId="3" fillId="0" borderId="16" xfId="0" applyFont="1" applyBorder="1" applyAlignment="1">
      <alignment horizontal="left" indent="1"/>
    </xf>
    <xf numFmtId="4" fontId="4" fillId="0" borderId="16" xfId="0" applyNumberFormat="1" applyFont="1" applyBorder="1" applyAlignment="1">
      <alignment vertical="center"/>
    </xf>
    <xf numFmtId="4" fontId="4" fillId="0" borderId="26" xfId="0" applyNumberFormat="1" applyFont="1" applyBorder="1" applyAlignment="1">
      <alignment vertical="center"/>
    </xf>
    <xf numFmtId="0" fontId="17" fillId="0" borderId="0" xfId="0" applyFont="1" applyAlignment="1">
      <alignment horizontal="center" vertical="center" wrapText="1"/>
    </xf>
    <xf numFmtId="0" fontId="17" fillId="0" borderId="11" xfId="0" applyFont="1" applyBorder="1" applyAlignment="1">
      <alignment horizontal="center" vertical="center" wrapText="1"/>
    </xf>
    <xf numFmtId="0" fontId="4" fillId="0" borderId="27" xfId="0" applyFont="1" applyBorder="1" applyAlignment="1">
      <alignment horizontal="center" vertical="center" textRotation="90"/>
    </xf>
    <xf numFmtId="0" fontId="4" fillId="0" borderId="22" xfId="0" applyFont="1" applyBorder="1" applyAlignment="1">
      <alignment horizontal="center" vertical="center" textRotation="90"/>
    </xf>
    <xf numFmtId="0" fontId="4" fillId="0" borderId="29" xfId="0" applyFont="1" applyBorder="1" applyAlignment="1">
      <alignment horizontal="center" vertical="center" textRotation="90"/>
    </xf>
    <xf numFmtId="0" fontId="22" fillId="0" borderId="25" xfId="0" applyFont="1" applyBorder="1" applyAlignment="1">
      <alignment horizontal="left" indent="1"/>
    </xf>
    <xf numFmtId="0" fontId="22" fillId="0" borderId="27" xfId="0" applyFont="1" applyBorder="1" applyAlignment="1">
      <alignment horizontal="center" vertical="center"/>
    </xf>
    <xf numFmtId="0" fontId="22" fillId="0" borderId="29" xfId="0" applyFont="1" applyBorder="1" applyAlignment="1">
      <alignment horizontal="center" vertical="center"/>
    </xf>
    <xf numFmtId="0" fontId="22" fillId="0" borderId="25" xfId="0" applyFont="1" applyBorder="1" applyAlignment="1">
      <alignment horizontal="center" vertical="center"/>
    </xf>
    <xf numFmtId="0" fontId="22" fillId="0" borderId="26" xfId="0" applyFont="1" applyBorder="1" applyAlignment="1">
      <alignment horizontal="center" vertical="center"/>
    </xf>
    <xf numFmtId="0" fontId="22" fillId="0" borderId="17"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32" xfId="0" applyFont="1" applyBorder="1" applyAlignment="1">
      <alignment horizontal="center" vertical="center" wrapText="1"/>
    </xf>
    <xf numFmtId="3" fontId="22" fillId="0" borderId="25" xfId="0" applyNumberFormat="1" applyFont="1" applyBorder="1" applyAlignment="1">
      <alignment horizontal="center" vertical="center"/>
    </xf>
    <xf numFmtId="3" fontId="22" fillId="0" borderId="26" xfId="0" applyNumberFormat="1" applyFont="1" applyBorder="1" applyAlignment="1">
      <alignment horizontal="center" vertical="center"/>
    </xf>
    <xf numFmtId="0" fontId="22" fillId="0" borderId="25" xfId="0" applyFont="1" applyBorder="1" applyAlignment="1">
      <alignment horizontal="center"/>
    </xf>
    <xf numFmtId="0" fontId="22" fillId="0" borderId="28" xfId="0" applyFont="1" applyBorder="1" applyAlignment="1">
      <alignment horizontal="center" vertical="center"/>
    </xf>
    <xf numFmtId="0" fontId="22" fillId="0" borderId="30" xfId="0" applyFont="1" applyBorder="1" applyAlignment="1">
      <alignment horizontal="center" vertical="center"/>
    </xf>
    <xf numFmtId="4" fontId="4" fillId="0" borderId="23" xfId="0" applyNumberFormat="1" applyFont="1" applyBorder="1" applyAlignment="1">
      <alignment horizontal="center" vertical="center"/>
    </xf>
    <xf numFmtId="4" fontId="4" fillId="0" borderId="30" xfId="0" applyNumberFormat="1" applyFont="1" applyBorder="1" applyAlignment="1">
      <alignment horizontal="center" vertical="center"/>
    </xf>
    <xf numFmtId="0" fontId="4" fillId="0" borderId="27" xfId="0" applyFont="1" applyBorder="1" applyAlignment="1">
      <alignment horizontal="center" vertical="center" textRotation="90" wrapText="1"/>
    </xf>
  </cellXfs>
  <cellStyles count="65">
    <cellStyle name="Excel Built-in Normal" xfId="7" xr:uid="{00000000-0005-0000-0000-000000000000}"/>
    <cellStyle name="Excel Built-in Normal 1" xfId="8" xr:uid="{00000000-0005-0000-0000-000001000000}"/>
    <cellStyle name="Excel Built-in Normal 2" xfId="9" xr:uid="{00000000-0005-0000-0000-000002000000}"/>
    <cellStyle name="Moeda" xfId="37" builtinId="4"/>
    <cellStyle name="Moeda 2" xfId="10" xr:uid="{00000000-0005-0000-0000-000004000000}"/>
    <cellStyle name="Moeda 2 2" xfId="39" xr:uid="{00000000-0005-0000-0000-000005000000}"/>
    <cellStyle name="Moeda 3" xfId="11" xr:uid="{00000000-0005-0000-0000-000006000000}"/>
    <cellStyle name="Moeda 3 2" xfId="3" xr:uid="{00000000-0005-0000-0000-000007000000}"/>
    <cellStyle name="Moeda 3 2 2" xfId="41" xr:uid="{00000000-0005-0000-0000-000008000000}"/>
    <cellStyle name="Moeda 3 3" xfId="40" xr:uid="{00000000-0005-0000-0000-000009000000}"/>
    <cellStyle name="Moeda 4" xfId="42" xr:uid="{00000000-0005-0000-0000-00000A000000}"/>
    <cellStyle name="Moeda 5" xfId="38" xr:uid="{00000000-0005-0000-0000-00000B000000}"/>
    <cellStyle name="Normal" xfId="0" builtinId="0"/>
    <cellStyle name="Normal 2" xfId="1" xr:uid="{00000000-0005-0000-0000-00000D000000}"/>
    <cellStyle name="Normal 2 2" xfId="12" xr:uid="{00000000-0005-0000-0000-00000E000000}"/>
    <cellStyle name="Normal 2 3" xfId="59" xr:uid="{00000000-0005-0000-0000-00000F000000}"/>
    <cellStyle name="Normal 3" xfId="13" xr:uid="{00000000-0005-0000-0000-000010000000}"/>
    <cellStyle name="Normal 3 2" xfId="14" xr:uid="{00000000-0005-0000-0000-000011000000}"/>
    <cellStyle name="Normal 4" xfId="15" xr:uid="{00000000-0005-0000-0000-000012000000}"/>
    <cellStyle name="Normal 5" xfId="61" xr:uid="{00000000-0005-0000-0000-000013000000}"/>
    <cellStyle name="Normal 6" xfId="63" xr:uid="{00000000-0005-0000-0000-000014000000}"/>
    <cellStyle name="Normal 7" xfId="64" xr:uid="{00000000-0005-0000-0000-000015000000}"/>
    <cellStyle name="Normal_Pesquisa no referencial 10 de maio de 2013" xfId="36" xr:uid="{00000000-0005-0000-0000-000016000000}"/>
    <cellStyle name="Normal_RVT FL - 01" xfId="4" xr:uid="{00000000-0005-0000-0000-000017000000}"/>
    <cellStyle name="Porcentagem" xfId="5" builtinId="5"/>
    <cellStyle name="Porcentagem 2" xfId="16" xr:uid="{00000000-0005-0000-0000-000019000000}"/>
    <cellStyle name="Porcentagem 2 2" xfId="17" xr:uid="{00000000-0005-0000-0000-00001A000000}"/>
    <cellStyle name="Porcentagem 2 2 2" xfId="18" xr:uid="{00000000-0005-0000-0000-00001B000000}"/>
    <cellStyle name="Porcentagem 2 3" xfId="19" xr:uid="{00000000-0005-0000-0000-00001C000000}"/>
    <cellStyle name="Porcentagem 2_ORÇAMENTO matureia corrigido (DEZ 2009)" xfId="20" xr:uid="{00000000-0005-0000-0000-00001D000000}"/>
    <cellStyle name="Porcentagem 3" xfId="21" xr:uid="{00000000-0005-0000-0000-00001E000000}"/>
    <cellStyle name="Separador de milhares 10" xfId="60" xr:uid="{00000000-0005-0000-0000-00001F000000}"/>
    <cellStyle name="Separador de milhares 2" xfId="22" xr:uid="{00000000-0005-0000-0000-000020000000}"/>
    <cellStyle name="Separador de milhares 2 2" xfId="23" xr:uid="{00000000-0005-0000-0000-000021000000}"/>
    <cellStyle name="Separador de milhares 2 2 2" xfId="24" xr:uid="{00000000-0005-0000-0000-000022000000}"/>
    <cellStyle name="Separador de milhares 2 2 2 2" xfId="25" xr:uid="{00000000-0005-0000-0000-000023000000}"/>
    <cellStyle name="Separador de milhares 2 2 2 2 2" xfId="26" xr:uid="{00000000-0005-0000-0000-000024000000}"/>
    <cellStyle name="Separador de milhares 2 2 2 2 2 2" xfId="47" xr:uid="{00000000-0005-0000-0000-000025000000}"/>
    <cellStyle name="Separador de milhares 2 2 2 2 3" xfId="46" xr:uid="{00000000-0005-0000-0000-000026000000}"/>
    <cellStyle name="Separador de milhares 2 2 2 3" xfId="45" xr:uid="{00000000-0005-0000-0000-000027000000}"/>
    <cellStyle name="Separador de milhares 2 2 3" xfId="44" xr:uid="{00000000-0005-0000-0000-000028000000}"/>
    <cellStyle name="Separador de milhares 2 3" xfId="43" xr:uid="{00000000-0005-0000-0000-000029000000}"/>
    <cellStyle name="Separador de milhares 2_ORÇAMENTO matureia corrigido (DEZ 2009)" xfId="6" xr:uid="{00000000-0005-0000-0000-00002A000000}"/>
    <cellStyle name="Separador de milhares 3" xfId="27" xr:uid="{00000000-0005-0000-0000-00002B000000}"/>
    <cellStyle name="Separador de milhares 3 2" xfId="48" xr:uid="{00000000-0005-0000-0000-00002C000000}"/>
    <cellStyle name="Separador de milhares 4" xfId="2" xr:uid="{00000000-0005-0000-0000-00002D000000}"/>
    <cellStyle name="Separador de milhares 4 2" xfId="28" xr:uid="{00000000-0005-0000-0000-00002E000000}"/>
    <cellStyle name="Separador de milhares 4 2 2" xfId="50" xr:uid="{00000000-0005-0000-0000-00002F000000}"/>
    <cellStyle name="Separador de milhares 4 3" xfId="49" xr:uid="{00000000-0005-0000-0000-000030000000}"/>
    <cellStyle name="Separador de milhares 5" xfId="29" xr:uid="{00000000-0005-0000-0000-000031000000}"/>
    <cellStyle name="Separador de milhares 5 2" xfId="51" xr:uid="{00000000-0005-0000-0000-000032000000}"/>
    <cellStyle name="Separador de milhares 6" xfId="30" xr:uid="{00000000-0005-0000-0000-000033000000}"/>
    <cellStyle name="Separador de milhares 6 2" xfId="31" xr:uid="{00000000-0005-0000-0000-000034000000}"/>
    <cellStyle name="Separador de milhares 6 2 2" xfId="53" xr:uid="{00000000-0005-0000-0000-000035000000}"/>
    <cellStyle name="Separador de milhares 6 3" xfId="52" xr:uid="{00000000-0005-0000-0000-000036000000}"/>
    <cellStyle name="Título 1 1" xfId="32" xr:uid="{00000000-0005-0000-0000-000037000000}"/>
    <cellStyle name="Título 1 1 1" xfId="33" xr:uid="{00000000-0005-0000-0000-000038000000}"/>
    <cellStyle name="Vírgula" xfId="62" builtinId="3"/>
    <cellStyle name="Vírgula 2" xfId="34" xr:uid="{00000000-0005-0000-0000-00003A000000}"/>
    <cellStyle name="Vírgula 2 2" xfId="55" xr:uid="{00000000-0005-0000-0000-00003B000000}"/>
    <cellStyle name="Vírgula 3" xfId="35" xr:uid="{00000000-0005-0000-0000-00003C000000}"/>
    <cellStyle name="Vírgula 3 2" xfId="56" xr:uid="{00000000-0005-0000-0000-00003D000000}"/>
    <cellStyle name="Vírgula 4" xfId="57" xr:uid="{00000000-0005-0000-0000-00003E000000}"/>
    <cellStyle name="Vírgula 5" xfId="58" xr:uid="{00000000-0005-0000-0000-00003F000000}"/>
    <cellStyle name="Vírgula 6" xfId="54" xr:uid="{00000000-0005-0000-0000-000040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3</xdr:col>
      <xdr:colOff>590551</xdr:colOff>
      <xdr:row>2</xdr:row>
      <xdr:rowOff>161925</xdr:rowOff>
    </xdr:from>
    <xdr:to>
      <xdr:col>7</xdr:col>
      <xdr:colOff>432361</xdr:colOff>
      <xdr:row>7</xdr:row>
      <xdr:rowOff>114154</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419351" y="552450"/>
          <a:ext cx="2280210" cy="9047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238125</xdr:colOff>
          <xdr:row>21</xdr:row>
          <xdr:rowOff>95250</xdr:rowOff>
        </xdr:from>
        <xdr:to>
          <xdr:col>3</xdr:col>
          <xdr:colOff>219075</xdr:colOff>
          <xdr:row>23</xdr:row>
          <xdr:rowOff>57150</xdr:rowOff>
        </xdr:to>
        <xdr:sp macro="" textlink="">
          <xdr:nvSpPr>
            <xdr:cNvPr id="1025" name="Picture 1" hidden="1">
              <a:extLst>
                <a:ext uri="{63B3BB69-23CF-44E3-9099-C40C66FF867C}">
                  <a14:compatExt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228600</xdr:colOff>
          <xdr:row>20</xdr:row>
          <xdr:rowOff>180975</xdr:rowOff>
        </xdr:from>
        <xdr:to>
          <xdr:col>3</xdr:col>
          <xdr:colOff>152400</xdr:colOff>
          <xdr:row>22</xdr:row>
          <xdr:rowOff>133350</xdr:rowOff>
        </xdr:to>
        <xdr:sp macro="" textlink="">
          <xdr:nvSpPr>
            <xdr:cNvPr id="50177" name="Picture 1" hidden="1">
              <a:extLst>
                <a:ext uri="{63B3BB69-23CF-44E3-9099-C40C66FF867C}">
                  <a14:compatExt spid="_x0000_s50177"/>
                </a:ext>
                <a:ext uri="{FF2B5EF4-FFF2-40B4-BE49-F238E27FC236}">
                  <a16:creationId xmlns:a16="http://schemas.microsoft.com/office/drawing/2014/main" id="{00000000-0008-0000-0400-00000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6</xdr:col>
      <xdr:colOff>190499</xdr:colOff>
      <xdr:row>173</xdr:row>
      <xdr:rowOff>162352</xdr:rowOff>
    </xdr:from>
    <xdr:to>
      <xdr:col>15</xdr:col>
      <xdr:colOff>402273</xdr:colOff>
      <xdr:row>228</xdr:row>
      <xdr:rowOff>94909</xdr:rowOff>
    </xdr:to>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6445249" y="44411269"/>
          <a:ext cx="5450524" cy="5566492"/>
        </a:xfrm>
        <a:prstGeom prst="rect">
          <a:avLst/>
        </a:prstGeom>
      </xdr:spPr>
    </xdr:pic>
    <xdr:clientData/>
  </xdr:twoCellAnchor>
  <xdr:twoCellAnchor editAs="oneCell">
    <xdr:from>
      <xdr:col>6</xdr:col>
      <xdr:colOff>148167</xdr:colOff>
      <xdr:row>202</xdr:row>
      <xdr:rowOff>84667</xdr:rowOff>
    </xdr:from>
    <xdr:to>
      <xdr:col>22</xdr:col>
      <xdr:colOff>215785</xdr:colOff>
      <xdr:row>241</xdr:row>
      <xdr:rowOff>82678</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6402917" y="50080334"/>
          <a:ext cx="9380952" cy="7438095"/>
        </a:xfrm>
        <a:prstGeom prst="rect">
          <a:avLst/>
        </a:prstGeom>
      </xdr:spPr>
    </xdr:pic>
    <xdr:clientData/>
  </xdr:twoCellAnchor>
  <xdr:twoCellAnchor editAs="oneCell">
    <xdr:from>
      <xdr:col>6</xdr:col>
      <xdr:colOff>148166</xdr:colOff>
      <xdr:row>248</xdr:row>
      <xdr:rowOff>127000</xdr:rowOff>
    </xdr:from>
    <xdr:to>
      <xdr:col>27</xdr:col>
      <xdr:colOff>343463</xdr:colOff>
      <xdr:row>279</xdr:row>
      <xdr:rowOff>339892</xdr:rowOff>
    </xdr:to>
    <xdr:pic>
      <xdr:nvPicPr>
        <xdr:cNvPr id="5" name="Imagem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6402916" y="57552167"/>
          <a:ext cx="12419047" cy="7123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78441</xdr:colOff>
      <xdr:row>68</xdr:row>
      <xdr:rowOff>44823</xdr:rowOff>
    </xdr:from>
    <xdr:to>
      <xdr:col>34</xdr:col>
      <xdr:colOff>135312</xdr:colOff>
      <xdr:row>80</xdr:row>
      <xdr:rowOff>122900</xdr:rowOff>
    </xdr:to>
    <xdr:pic>
      <xdr:nvPicPr>
        <xdr:cNvPr id="4" name="Imagem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7373470" y="17436352"/>
          <a:ext cx="15666666" cy="7385993"/>
        </a:xfrm>
        <a:prstGeom prst="rect">
          <a:avLst/>
        </a:prstGeom>
      </xdr:spPr>
    </xdr:pic>
    <xdr:clientData/>
  </xdr:twoCellAnchor>
  <xdr:twoCellAnchor editAs="oneCell">
    <xdr:from>
      <xdr:col>10</xdr:col>
      <xdr:colOff>95250</xdr:colOff>
      <xdr:row>91</xdr:row>
      <xdr:rowOff>76200</xdr:rowOff>
    </xdr:from>
    <xdr:to>
      <xdr:col>24</xdr:col>
      <xdr:colOff>141667</xdr:colOff>
      <xdr:row>107</xdr:row>
      <xdr:rowOff>113738</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7458075" y="30279975"/>
          <a:ext cx="9657143" cy="4399988"/>
        </a:xfrm>
        <a:prstGeom prst="rect">
          <a:avLst/>
        </a:prstGeom>
      </xdr:spPr>
    </xdr:pic>
    <xdr:clientData/>
  </xdr:twoCellAnchor>
  <xdr:twoCellAnchor editAs="oneCell">
    <xdr:from>
      <xdr:col>10</xdr:col>
      <xdr:colOff>81644</xdr:colOff>
      <xdr:row>167</xdr:row>
      <xdr:rowOff>231322</xdr:rowOff>
    </xdr:from>
    <xdr:to>
      <xdr:col>20</xdr:col>
      <xdr:colOff>547414</xdr:colOff>
      <xdr:row>183</xdr:row>
      <xdr:rowOff>660751</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7402287" y="42427072"/>
          <a:ext cx="7663948" cy="4455783"/>
        </a:xfrm>
        <a:prstGeom prst="rect">
          <a:avLst/>
        </a:prstGeom>
      </xdr:spPr>
    </xdr:pic>
    <xdr:clientData/>
  </xdr:twoCellAnchor>
  <xdr:twoCellAnchor editAs="oneCell">
    <xdr:from>
      <xdr:col>10</xdr:col>
      <xdr:colOff>76313</xdr:colOff>
      <xdr:row>132</xdr:row>
      <xdr:rowOff>65315</xdr:rowOff>
    </xdr:from>
    <xdr:to>
      <xdr:col>20</xdr:col>
      <xdr:colOff>544286</xdr:colOff>
      <xdr:row>151</xdr:row>
      <xdr:rowOff>32794</xdr:rowOff>
    </xdr:to>
    <xdr:pic>
      <xdr:nvPicPr>
        <xdr:cNvPr id="5" name="Imagem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7372463" y="36507965"/>
          <a:ext cx="7640298" cy="4958578"/>
        </a:xfrm>
        <a:prstGeom prst="rect">
          <a:avLst/>
        </a:prstGeom>
      </xdr:spPr>
    </xdr:pic>
    <xdr:clientData/>
  </xdr:twoCellAnchor>
  <xdr:twoCellAnchor editAs="oneCell">
    <xdr:from>
      <xdr:col>10</xdr:col>
      <xdr:colOff>76200</xdr:colOff>
      <xdr:row>234</xdr:row>
      <xdr:rowOff>390525</xdr:rowOff>
    </xdr:from>
    <xdr:to>
      <xdr:col>20</xdr:col>
      <xdr:colOff>227684</xdr:colOff>
      <xdr:row>246</xdr:row>
      <xdr:rowOff>332757</xdr:rowOff>
    </xdr:to>
    <xdr:pic>
      <xdr:nvPicPr>
        <xdr:cNvPr id="6" name="Imagem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7648575" y="74618850"/>
          <a:ext cx="7323809" cy="4942857"/>
        </a:xfrm>
        <a:prstGeom prst="rect">
          <a:avLst/>
        </a:prstGeom>
      </xdr:spPr>
    </xdr:pic>
    <xdr:clientData/>
  </xdr:twoCellAnchor>
  <xdr:twoCellAnchor editAs="oneCell">
    <xdr:from>
      <xdr:col>10</xdr:col>
      <xdr:colOff>85725</xdr:colOff>
      <xdr:row>246</xdr:row>
      <xdr:rowOff>381000</xdr:rowOff>
    </xdr:from>
    <xdr:to>
      <xdr:col>20</xdr:col>
      <xdr:colOff>237209</xdr:colOff>
      <xdr:row>258</xdr:row>
      <xdr:rowOff>46998</xdr:rowOff>
    </xdr:to>
    <xdr:pic>
      <xdr:nvPicPr>
        <xdr:cNvPr id="7" name="Imagem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7658100" y="79609950"/>
          <a:ext cx="7323809" cy="5019048"/>
        </a:xfrm>
        <a:prstGeom prst="rect">
          <a:avLst/>
        </a:prstGeom>
      </xdr:spPr>
    </xdr:pic>
    <xdr:clientData/>
  </xdr:twoCellAnchor>
  <xdr:twoCellAnchor editAs="oneCell">
    <xdr:from>
      <xdr:col>10</xdr:col>
      <xdr:colOff>85725</xdr:colOff>
      <xdr:row>258</xdr:row>
      <xdr:rowOff>85725</xdr:rowOff>
    </xdr:from>
    <xdr:to>
      <xdr:col>20</xdr:col>
      <xdr:colOff>246733</xdr:colOff>
      <xdr:row>269</xdr:row>
      <xdr:rowOff>227975</xdr:rowOff>
    </xdr:to>
    <xdr:pic>
      <xdr:nvPicPr>
        <xdr:cNvPr id="8" name="Imagem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stretch>
          <a:fillRect/>
        </a:stretch>
      </xdr:blipFill>
      <xdr:spPr>
        <a:xfrm>
          <a:off x="7658100" y="84667725"/>
          <a:ext cx="7333333" cy="5000000"/>
        </a:xfrm>
        <a:prstGeom prst="rect">
          <a:avLst/>
        </a:prstGeom>
      </xdr:spPr>
    </xdr:pic>
    <xdr:clientData/>
  </xdr:twoCellAnchor>
  <xdr:twoCellAnchor editAs="oneCell">
    <xdr:from>
      <xdr:col>10</xdr:col>
      <xdr:colOff>95250</xdr:colOff>
      <xdr:row>269</xdr:row>
      <xdr:rowOff>257175</xdr:rowOff>
    </xdr:from>
    <xdr:to>
      <xdr:col>20</xdr:col>
      <xdr:colOff>237211</xdr:colOff>
      <xdr:row>281</xdr:row>
      <xdr:rowOff>208932</xdr:rowOff>
    </xdr:to>
    <xdr:pic>
      <xdr:nvPicPr>
        <xdr:cNvPr id="9" name="Imagem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8"/>
        <a:stretch>
          <a:fillRect/>
        </a:stretch>
      </xdr:blipFill>
      <xdr:spPr>
        <a:xfrm>
          <a:off x="7667625" y="89696925"/>
          <a:ext cx="7314286" cy="4952381"/>
        </a:xfrm>
        <a:prstGeom prst="rect">
          <a:avLst/>
        </a:prstGeom>
      </xdr:spPr>
    </xdr:pic>
    <xdr:clientData/>
  </xdr:twoCellAnchor>
  <xdr:twoCellAnchor editAs="oneCell">
    <xdr:from>
      <xdr:col>10</xdr:col>
      <xdr:colOff>171450</xdr:colOff>
      <xdr:row>318</xdr:row>
      <xdr:rowOff>19050</xdr:rowOff>
    </xdr:from>
    <xdr:to>
      <xdr:col>20</xdr:col>
      <xdr:colOff>113411</xdr:colOff>
      <xdr:row>331</xdr:row>
      <xdr:rowOff>111987</xdr:rowOff>
    </xdr:to>
    <xdr:pic>
      <xdr:nvPicPr>
        <xdr:cNvPr id="10" name="Imagem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a:stretch>
          <a:fillRect/>
        </a:stretch>
      </xdr:blipFill>
      <xdr:spPr>
        <a:xfrm>
          <a:off x="7743825" y="106813350"/>
          <a:ext cx="7114286" cy="5057143"/>
        </a:xfrm>
        <a:prstGeom prst="rect">
          <a:avLst/>
        </a:prstGeom>
      </xdr:spPr>
    </xdr:pic>
    <xdr:clientData/>
  </xdr:twoCellAnchor>
  <xdr:twoCellAnchor editAs="oneCell">
    <xdr:from>
      <xdr:col>10</xdr:col>
      <xdr:colOff>114300</xdr:colOff>
      <xdr:row>282</xdr:row>
      <xdr:rowOff>47625</xdr:rowOff>
    </xdr:from>
    <xdr:to>
      <xdr:col>20</xdr:col>
      <xdr:colOff>75308</xdr:colOff>
      <xdr:row>295</xdr:row>
      <xdr:rowOff>275588</xdr:rowOff>
    </xdr:to>
    <xdr:pic>
      <xdr:nvPicPr>
        <xdr:cNvPr id="11" name="Imagem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0"/>
        <a:stretch>
          <a:fillRect/>
        </a:stretch>
      </xdr:blipFill>
      <xdr:spPr>
        <a:xfrm>
          <a:off x="7686675" y="94773750"/>
          <a:ext cx="7133333" cy="5085714"/>
        </a:xfrm>
        <a:prstGeom prst="rect">
          <a:avLst/>
        </a:prstGeom>
      </xdr:spPr>
    </xdr:pic>
    <xdr:clientData/>
  </xdr:twoCellAnchor>
  <xdr:twoCellAnchor editAs="oneCell">
    <xdr:from>
      <xdr:col>10</xdr:col>
      <xdr:colOff>123825</xdr:colOff>
      <xdr:row>296</xdr:row>
      <xdr:rowOff>38100</xdr:rowOff>
    </xdr:from>
    <xdr:to>
      <xdr:col>20</xdr:col>
      <xdr:colOff>75309</xdr:colOff>
      <xdr:row>309</xdr:row>
      <xdr:rowOff>170795</xdr:rowOff>
    </xdr:to>
    <xdr:pic>
      <xdr:nvPicPr>
        <xdr:cNvPr id="12" name="Imagem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1"/>
        <a:stretch>
          <a:fillRect/>
        </a:stretch>
      </xdr:blipFill>
      <xdr:spPr>
        <a:xfrm>
          <a:off x="7696200" y="99907725"/>
          <a:ext cx="7123809" cy="5238095"/>
        </a:xfrm>
        <a:prstGeom prst="rect">
          <a:avLst/>
        </a:prstGeom>
      </xdr:spPr>
    </xdr:pic>
    <xdr:clientData/>
  </xdr:twoCellAnchor>
  <xdr:twoCellAnchor editAs="oneCell">
    <xdr:from>
      <xdr:col>10</xdr:col>
      <xdr:colOff>171450</xdr:colOff>
      <xdr:row>215</xdr:row>
      <xdr:rowOff>76200</xdr:rowOff>
    </xdr:from>
    <xdr:to>
      <xdr:col>17</xdr:col>
      <xdr:colOff>56496</xdr:colOff>
      <xdr:row>236</xdr:row>
      <xdr:rowOff>327918</xdr:rowOff>
    </xdr:to>
    <xdr:pic>
      <xdr:nvPicPr>
        <xdr:cNvPr id="13" name="Imagem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2"/>
        <a:stretch>
          <a:fillRect/>
        </a:stretch>
      </xdr:blipFill>
      <xdr:spPr>
        <a:xfrm>
          <a:off x="7743825" y="67637025"/>
          <a:ext cx="5228571" cy="7790476"/>
        </a:xfrm>
        <a:prstGeom prst="rect">
          <a:avLst/>
        </a:prstGeom>
      </xdr:spPr>
    </xdr:pic>
    <xdr:clientData/>
  </xdr:twoCellAnchor>
  <xdr:twoCellAnchor editAs="oneCell">
    <xdr:from>
      <xdr:col>10</xdr:col>
      <xdr:colOff>171450</xdr:colOff>
      <xdr:row>189</xdr:row>
      <xdr:rowOff>142875</xdr:rowOff>
    </xdr:from>
    <xdr:to>
      <xdr:col>16</xdr:col>
      <xdr:colOff>523239</xdr:colOff>
      <xdr:row>215</xdr:row>
      <xdr:rowOff>8531</xdr:rowOff>
    </xdr:to>
    <xdr:pic>
      <xdr:nvPicPr>
        <xdr:cNvPr id="14" name="Imagem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3"/>
        <a:stretch>
          <a:fillRect/>
        </a:stretch>
      </xdr:blipFill>
      <xdr:spPr>
        <a:xfrm>
          <a:off x="7743825" y="59616975"/>
          <a:ext cx="5085714" cy="7952381"/>
        </a:xfrm>
        <a:prstGeom prst="rect">
          <a:avLst/>
        </a:prstGeom>
      </xdr:spPr>
    </xdr:pic>
    <xdr:clientData/>
  </xdr:twoCellAnchor>
  <xdr:twoCellAnchor editAs="oneCell">
    <xdr:from>
      <xdr:col>10</xdr:col>
      <xdr:colOff>72838</xdr:colOff>
      <xdr:row>539</xdr:row>
      <xdr:rowOff>228600</xdr:rowOff>
    </xdr:from>
    <xdr:to>
      <xdr:col>21</xdr:col>
      <xdr:colOff>502904</xdr:colOff>
      <xdr:row>550</xdr:row>
      <xdr:rowOff>68844</xdr:rowOff>
    </xdr:to>
    <xdr:pic>
      <xdr:nvPicPr>
        <xdr:cNvPr id="16" name="Imagem 15">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208309" y="192969776"/>
          <a:ext cx="8173331" cy="3829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22411</xdr:colOff>
      <xdr:row>550</xdr:row>
      <xdr:rowOff>235323</xdr:rowOff>
    </xdr:from>
    <xdr:to>
      <xdr:col>25</xdr:col>
      <xdr:colOff>168088</xdr:colOff>
      <xdr:row>557</xdr:row>
      <xdr:rowOff>268940</xdr:rowOff>
    </xdr:to>
    <xdr:pic>
      <xdr:nvPicPr>
        <xdr:cNvPr id="18" name="Imagem 17">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157882" y="196965794"/>
          <a:ext cx="10309412" cy="3216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67235</xdr:colOff>
      <xdr:row>558</xdr:row>
      <xdr:rowOff>78441</xdr:rowOff>
    </xdr:from>
    <xdr:to>
      <xdr:col>23</xdr:col>
      <xdr:colOff>291352</xdr:colOff>
      <xdr:row>565</xdr:row>
      <xdr:rowOff>33618</xdr:rowOff>
    </xdr:to>
    <xdr:pic>
      <xdr:nvPicPr>
        <xdr:cNvPr id="20" name="Imagem 19">
          <a:extLst>
            <a:ext uri="{FF2B5EF4-FFF2-40B4-BE49-F238E27FC236}">
              <a16:creationId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202706" y="200495647"/>
          <a:ext cx="9177617" cy="3070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152400</xdr:rowOff>
        </xdr:from>
        <xdr:to>
          <xdr:col>2</xdr:col>
          <xdr:colOff>123825</xdr:colOff>
          <xdr:row>70</xdr:row>
          <xdr:rowOff>66675</xdr:rowOff>
        </xdr:to>
        <xdr:sp macro="" textlink="">
          <xdr:nvSpPr>
            <xdr:cNvPr id="16394" name="Object 10" hidden="1">
              <a:extLst>
                <a:ext uri="{63B3BB69-23CF-44E3-9099-C40C66FF867C}">
                  <a14:compatExt spid="_x0000_s16394"/>
                </a:ext>
                <a:ext uri="{FF2B5EF4-FFF2-40B4-BE49-F238E27FC236}">
                  <a16:creationId xmlns:a16="http://schemas.microsoft.com/office/drawing/2014/main" id="{00000000-0008-0000-0B00-00000A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14</xdr:col>
      <xdr:colOff>33259</xdr:colOff>
      <xdr:row>2</xdr:row>
      <xdr:rowOff>17197</xdr:rowOff>
    </xdr:from>
    <xdr:to>
      <xdr:col>23</xdr:col>
      <xdr:colOff>439269</xdr:colOff>
      <xdr:row>6</xdr:row>
      <xdr:rowOff>343307</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a:srcRect l="21413" t="38454" r="20047" b="16591"/>
        <a:stretch/>
      </xdr:blipFill>
      <xdr:spPr>
        <a:xfrm>
          <a:off x="7470379" y="504877"/>
          <a:ext cx="4128605" cy="1781530"/>
        </a:xfrm>
        <a:prstGeom prst="rect">
          <a:avLst/>
        </a:prstGeom>
      </xdr:spPr>
    </xdr:pic>
    <xdr:clientData/>
  </xdr:twoCellAnchor>
  <xdr:twoCellAnchor>
    <xdr:from>
      <xdr:col>12</xdr:col>
      <xdr:colOff>105435</xdr:colOff>
      <xdr:row>5</xdr:row>
      <xdr:rowOff>71717</xdr:rowOff>
    </xdr:from>
    <xdr:to>
      <xdr:col>13</xdr:col>
      <xdr:colOff>414301</xdr:colOff>
      <xdr:row>6</xdr:row>
      <xdr:rowOff>337306</xdr:rowOff>
    </xdr:to>
    <xdr:pic>
      <xdr:nvPicPr>
        <xdr:cNvPr id="2" name="Imagem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515200" y="1819835"/>
          <a:ext cx="918466" cy="444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26</xdr:col>
      <xdr:colOff>218996</xdr:colOff>
      <xdr:row>1</xdr:row>
      <xdr:rowOff>37782</xdr:rowOff>
    </xdr:from>
    <xdr:to>
      <xdr:col>29</xdr:col>
      <xdr:colOff>128067</xdr:colOff>
      <xdr:row>7</xdr:row>
      <xdr:rowOff>80682</xdr:rowOff>
    </xdr:to>
    <mc:AlternateContent xmlns:mc="http://schemas.openxmlformats.org/markup-compatibility/2006" xmlns:a14="http://schemas.microsoft.com/office/drawing/2010/main">
      <mc:Choice Requires="a14">
        <xdr:sp macro="" textlink="">
          <xdr:nvSpPr>
            <xdr:cNvPr id="5" name="CaixaDeTexto 4">
              <a:extLst>
                <a:ext uri="{FF2B5EF4-FFF2-40B4-BE49-F238E27FC236}">
                  <a16:creationId xmlns:a16="http://schemas.microsoft.com/office/drawing/2014/main" id="{00000000-0008-0000-0C00-000005000000}"/>
                </a:ext>
              </a:extLst>
            </xdr:cNvPr>
            <xdr:cNvSpPr txBox="1"/>
          </xdr:nvSpPr>
          <xdr:spPr>
            <a:xfrm>
              <a:off x="12670972" y="333617"/>
              <a:ext cx="2732954" cy="2033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pt-PT" sz="1200" b="0" i="1">
                        <a:latin typeface="Cambria Math" panose="02040503050406030204" pitchFamily="18" charset="0"/>
                      </a:rPr>
                      <m:t>𝑑</m:t>
                    </m:r>
                    <m:r>
                      <a:rPr lang="pt-PT" sz="1200" b="0" i="1">
                        <a:latin typeface="Cambria Math" panose="02040503050406030204" pitchFamily="18" charset="0"/>
                      </a:rPr>
                      <m:t>=36×</m:t>
                    </m:r>
                    <m:sSup>
                      <m:sSupPr>
                        <m:ctrlPr>
                          <a:rPr lang="pt-PT" sz="1200" b="0" i="1">
                            <a:latin typeface="Cambria Math" panose="02040503050406030204" pitchFamily="18" charset="0"/>
                            <a:ea typeface="Cambria Math" panose="02040503050406030204" pitchFamily="18" charset="0"/>
                          </a:rPr>
                        </m:ctrlPr>
                      </m:sSupPr>
                      <m:e>
                        <m:r>
                          <a:rPr lang="pt-PT" sz="1200" b="0" i="1">
                            <a:latin typeface="Cambria Math" panose="02040503050406030204" pitchFamily="18" charset="0"/>
                            <a:ea typeface="Cambria Math" panose="02040503050406030204" pitchFamily="18" charset="0"/>
                          </a:rPr>
                          <m:t>10</m:t>
                        </m:r>
                      </m:e>
                      <m:sup>
                        <m:r>
                          <a:rPr lang="pt-PT" sz="1200" b="0" i="1">
                            <a:latin typeface="Cambria Math" panose="02040503050406030204" pitchFamily="18" charset="0"/>
                            <a:ea typeface="Cambria Math" panose="02040503050406030204" pitchFamily="18" charset="0"/>
                          </a:rPr>
                          <m:t>4</m:t>
                        </m:r>
                      </m:sup>
                    </m:sSup>
                    <m:r>
                      <a:rPr lang="pt-PT" sz="1200" b="0" i="1">
                        <a:latin typeface="Cambria Math" panose="02040503050406030204" pitchFamily="18" charset="0"/>
                        <a:ea typeface="Cambria Math" panose="02040503050406030204" pitchFamily="18" charset="0"/>
                      </a:rPr>
                      <m:t>×</m:t>
                    </m:r>
                    <m:f>
                      <m:fPr>
                        <m:ctrlPr>
                          <a:rPr lang="pt-PT" sz="1200" b="0" i="1">
                            <a:latin typeface="Cambria Math" panose="02040503050406030204" pitchFamily="18" charset="0"/>
                            <a:ea typeface="Cambria Math" panose="02040503050406030204" pitchFamily="18" charset="0"/>
                          </a:rPr>
                        </m:ctrlPr>
                      </m:fPr>
                      <m:num>
                        <m:r>
                          <a:rPr lang="pt-PT" sz="1200" b="0" i="1">
                            <a:latin typeface="Cambria Math" panose="02040503050406030204" pitchFamily="18" charset="0"/>
                            <a:ea typeface="Cambria Math" panose="02040503050406030204" pitchFamily="18" charset="0"/>
                          </a:rPr>
                          <m:t>𝐴</m:t>
                        </m:r>
                        <m:sSup>
                          <m:sSupPr>
                            <m:ctrlPr>
                              <a:rPr lang="pt-PT" sz="1200" b="0" i="1">
                                <a:latin typeface="Cambria Math" panose="02040503050406030204" pitchFamily="18" charset="0"/>
                                <a:ea typeface="Cambria Math" panose="02040503050406030204" pitchFamily="18" charset="0"/>
                              </a:rPr>
                            </m:ctrlPr>
                          </m:sSupPr>
                          <m:e>
                            <m:r>
                              <a:rPr lang="pt-PT" sz="1200" b="0" i="1">
                                <a:latin typeface="Cambria Math" panose="02040503050406030204" pitchFamily="18" charset="0"/>
                                <a:ea typeface="Cambria Math" panose="02040503050406030204" pitchFamily="18" charset="0"/>
                              </a:rPr>
                              <m:t>×</m:t>
                            </m:r>
                            <m:r>
                              <a:rPr lang="pt-PT" sz="1200" b="0" i="1">
                                <a:latin typeface="Cambria Math" panose="02040503050406030204" pitchFamily="18" charset="0"/>
                                <a:ea typeface="Cambria Math" panose="02040503050406030204" pitchFamily="18" charset="0"/>
                              </a:rPr>
                              <m:t>𝑅</m:t>
                            </m:r>
                          </m:e>
                          <m:sup>
                            <m:r>
                              <a:rPr lang="pt-PT" sz="1200" b="0" i="1">
                                <a:latin typeface="Cambria Math" panose="02040503050406030204" pitchFamily="18" charset="0"/>
                                <a:ea typeface="Cambria Math" panose="02040503050406030204" pitchFamily="18" charset="0"/>
                              </a:rPr>
                              <m:t>2/3</m:t>
                            </m:r>
                          </m:sup>
                        </m:sSup>
                        <m:sSup>
                          <m:sSupPr>
                            <m:ctrlPr>
                              <a:rPr lang="pt-PT" sz="1200" b="0" i="1">
                                <a:latin typeface="Cambria Math" panose="02040503050406030204" pitchFamily="18" charset="0"/>
                                <a:ea typeface="Cambria Math" panose="02040503050406030204" pitchFamily="18" charset="0"/>
                              </a:rPr>
                            </m:ctrlPr>
                          </m:sSupPr>
                          <m:e>
                            <m:r>
                              <a:rPr lang="pt-PT" sz="1200" b="0" i="1">
                                <a:latin typeface="Cambria Math" panose="02040503050406030204" pitchFamily="18" charset="0"/>
                                <a:ea typeface="Cambria Math" panose="02040503050406030204" pitchFamily="18" charset="0"/>
                              </a:rPr>
                              <m:t>×</m:t>
                            </m:r>
                            <m:r>
                              <a:rPr lang="pt-PT" sz="1200" b="0" i="1">
                                <a:latin typeface="Cambria Math" panose="02040503050406030204" pitchFamily="18" charset="0"/>
                                <a:ea typeface="Cambria Math" panose="02040503050406030204" pitchFamily="18" charset="0"/>
                              </a:rPr>
                              <m:t>𝐼</m:t>
                            </m:r>
                          </m:e>
                          <m:sup>
                            <m:r>
                              <a:rPr lang="pt-PT" sz="1200" b="0" i="1">
                                <a:latin typeface="Cambria Math" panose="02040503050406030204" pitchFamily="18" charset="0"/>
                                <a:ea typeface="Cambria Math" panose="02040503050406030204" pitchFamily="18" charset="0"/>
                              </a:rPr>
                              <m:t>1/2</m:t>
                            </m:r>
                          </m:sup>
                        </m:sSup>
                      </m:num>
                      <m:den>
                        <m:r>
                          <a:rPr lang="pt-PT" sz="1200" b="0" i="1">
                            <a:latin typeface="Cambria Math" panose="02040503050406030204" pitchFamily="18" charset="0"/>
                            <a:ea typeface="Cambria Math" panose="02040503050406030204" pitchFamily="18" charset="0"/>
                          </a:rPr>
                          <m:t>𝐶</m:t>
                        </m:r>
                        <m:r>
                          <a:rPr lang="pt-PT" sz="1200" b="0" i="1">
                            <a:latin typeface="Cambria Math" panose="02040503050406030204" pitchFamily="18" charset="0"/>
                            <a:ea typeface="Cambria Math" panose="02040503050406030204" pitchFamily="18" charset="0"/>
                          </a:rPr>
                          <m:t>×</m:t>
                        </m:r>
                        <m:r>
                          <a:rPr lang="pt-PT" sz="1200" b="0" i="1">
                            <a:latin typeface="Cambria Math" panose="02040503050406030204" pitchFamily="18" charset="0"/>
                            <a:ea typeface="Cambria Math" panose="02040503050406030204" pitchFamily="18" charset="0"/>
                          </a:rPr>
                          <m:t>𝑖</m:t>
                        </m:r>
                        <m:r>
                          <a:rPr lang="pt-PT" sz="1200" b="0" i="1">
                            <a:latin typeface="Cambria Math" panose="02040503050406030204" pitchFamily="18" charset="0"/>
                            <a:ea typeface="Cambria Math" panose="02040503050406030204" pitchFamily="18" charset="0"/>
                          </a:rPr>
                          <m:t>×</m:t>
                        </m:r>
                        <m:r>
                          <a:rPr lang="pt-PT" sz="1200" b="0" i="1">
                            <a:latin typeface="Cambria Math" panose="02040503050406030204" pitchFamily="18" charset="0"/>
                            <a:ea typeface="Cambria Math" panose="02040503050406030204" pitchFamily="18" charset="0"/>
                          </a:rPr>
                          <m:t>𝐿</m:t>
                        </m:r>
                        <m:r>
                          <a:rPr lang="pt-PT" sz="1200" b="0" i="1">
                            <a:latin typeface="Cambria Math" panose="02040503050406030204" pitchFamily="18" charset="0"/>
                            <a:ea typeface="Cambria Math" panose="02040503050406030204" pitchFamily="18" charset="0"/>
                          </a:rPr>
                          <m:t>×</m:t>
                        </m:r>
                        <m:r>
                          <a:rPr lang="pt-PT" sz="1200" b="0" i="1">
                            <a:latin typeface="Cambria Math" panose="02040503050406030204" pitchFamily="18" charset="0"/>
                            <a:ea typeface="Cambria Math" panose="02040503050406030204" pitchFamily="18" charset="0"/>
                          </a:rPr>
                          <m:t>𝑛</m:t>
                        </m:r>
                      </m:den>
                    </m:f>
                  </m:oMath>
                </m:oMathPara>
              </a14:m>
              <a:endParaRPr lang="pt-BR" sz="1200"/>
            </a:p>
            <a:p>
              <a:r>
                <a:rPr lang="pt-BR" sz="1100"/>
                <a:t>Sendo:</a:t>
              </a:r>
            </a:p>
            <a:p>
              <a:r>
                <a:rPr lang="pt-BR" sz="1100"/>
                <a:t>d = comprimento crítico a determinar (m);</a:t>
              </a:r>
            </a:p>
            <a:p>
              <a:r>
                <a:rPr lang="pt-BR" sz="1100"/>
                <a:t>A = área molhada da sarjeta (m2);</a:t>
              </a:r>
            </a:p>
            <a:p>
              <a:r>
                <a:rPr lang="pt-BR" sz="1100"/>
                <a:t>R = raio hidráulico (m);</a:t>
              </a:r>
            </a:p>
            <a:p>
              <a:r>
                <a:rPr lang="pt-BR" sz="1100"/>
                <a:t>I = declividade longitudinal da sarjeta (m/m);</a:t>
              </a:r>
            </a:p>
            <a:p>
              <a:r>
                <a:rPr lang="pt-BR" sz="1100"/>
                <a:t>C = coeficiente de escoamento superficial;</a:t>
              </a:r>
            </a:p>
            <a:p>
              <a:r>
                <a:rPr lang="pt-BR" sz="1100"/>
                <a:t>i</a:t>
              </a:r>
              <a:r>
                <a:rPr lang="pt-BR" sz="1100" baseline="0"/>
                <a:t> = intensidade (cm/h);</a:t>
              </a:r>
              <a:endParaRPr lang="pt-BR" sz="1100"/>
            </a:p>
            <a:p>
              <a:r>
                <a:rPr lang="pt-BR" sz="1100"/>
                <a:t>L = largura do implúvio (m);</a:t>
              </a:r>
            </a:p>
            <a:p>
              <a:r>
                <a:rPr lang="pt-BR" sz="1100"/>
                <a:t>n</a:t>
              </a:r>
              <a:r>
                <a:rPr lang="pt-BR" sz="1100" baseline="0"/>
                <a:t> = coeficiente de rugosidade de Manning.</a:t>
              </a:r>
              <a:endParaRPr lang="pt-BR" sz="1100"/>
            </a:p>
          </xdr:txBody>
        </xdr:sp>
      </mc:Choice>
      <mc:Fallback xmlns="">
        <xdr:sp macro="" textlink="">
          <xdr:nvSpPr>
            <xdr:cNvPr id="5" name="CaixaDeTexto 4">
              <a:extLst>
                <a:ext uri="{FF2B5EF4-FFF2-40B4-BE49-F238E27FC236}">
                  <a16:creationId xmlns:a16="http://schemas.microsoft.com/office/drawing/2014/main" id="{00000000-0008-0000-0C00-000005000000}"/>
                </a:ext>
              </a:extLst>
            </xdr:cNvPr>
            <xdr:cNvSpPr txBox="1"/>
          </xdr:nvSpPr>
          <xdr:spPr>
            <a:xfrm>
              <a:off x="12670972" y="333617"/>
              <a:ext cx="2732954" cy="2033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pt-PT" sz="1200" b="0" i="0">
                  <a:latin typeface="Cambria Math" panose="02040503050406030204" pitchFamily="18" charset="0"/>
                </a:rPr>
                <a:t>𝑑=36×</a:t>
              </a:r>
              <a:r>
                <a:rPr lang="pt-PT" sz="1200" b="0" i="0">
                  <a:latin typeface="Cambria Math" panose="02040503050406030204" pitchFamily="18" charset="0"/>
                  <a:ea typeface="Cambria Math" panose="02040503050406030204" pitchFamily="18" charset="0"/>
                </a:rPr>
                <a:t>〖10〗^4×(𝐴〖×𝑅〗^(2/3) 〖×𝐼〗^(1/2))/(𝐶×𝑖×𝐿×𝑛)</a:t>
              </a:r>
              <a:endParaRPr lang="pt-BR" sz="1200"/>
            </a:p>
            <a:p>
              <a:r>
                <a:rPr lang="pt-BR" sz="1100"/>
                <a:t>Sendo:</a:t>
              </a:r>
            </a:p>
            <a:p>
              <a:r>
                <a:rPr lang="pt-BR" sz="1100"/>
                <a:t>d = comprimento crítico a determinar (m);</a:t>
              </a:r>
            </a:p>
            <a:p>
              <a:r>
                <a:rPr lang="pt-BR" sz="1100"/>
                <a:t>A = área molhada da sarjeta (m2);</a:t>
              </a:r>
            </a:p>
            <a:p>
              <a:r>
                <a:rPr lang="pt-BR" sz="1100"/>
                <a:t>R = raio hidráulico (m);</a:t>
              </a:r>
            </a:p>
            <a:p>
              <a:r>
                <a:rPr lang="pt-BR" sz="1100"/>
                <a:t>I = declividade longitudinal da sarjeta (m/m);</a:t>
              </a:r>
            </a:p>
            <a:p>
              <a:r>
                <a:rPr lang="pt-BR" sz="1100"/>
                <a:t>C = coeficiente de escoamento superficial;</a:t>
              </a:r>
            </a:p>
            <a:p>
              <a:r>
                <a:rPr lang="pt-BR" sz="1100"/>
                <a:t>i</a:t>
              </a:r>
              <a:r>
                <a:rPr lang="pt-BR" sz="1100" baseline="0"/>
                <a:t> = intensidade (cm/h);</a:t>
              </a:r>
              <a:endParaRPr lang="pt-BR" sz="1100"/>
            </a:p>
            <a:p>
              <a:r>
                <a:rPr lang="pt-BR" sz="1100"/>
                <a:t>L = largura do implúvio (m);</a:t>
              </a:r>
            </a:p>
            <a:p>
              <a:r>
                <a:rPr lang="pt-BR" sz="1100"/>
                <a:t>n</a:t>
              </a:r>
              <a:r>
                <a:rPr lang="pt-BR" sz="1100" baseline="0"/>
                <a:t> = coeficiente de rugosidade de Manning.</a:t>
              </a:r>
              <a:endParaRPr lang="pt-BR" sz="1100"/>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ESE031\Usuarios\DOC\Micro_ASHFORD\PLANILHAS%202001%20(TUDO)\PROJETO%20ALVORADA%202\ALVORADA%20COMPLETO\E.E%20E.F.M.%20Napole&#227;o%20A.%20N&#243;brega%20-%20S.%20Mamed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Usuarios\Neuza\HGMJusti&#231;aFederaCabedelo\PLANILHAComposi&#231;&#242;esTP05.2005Cabedel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TESE031\Usuarios\DOC\Micro_ASHFORD\PLANILHAS%202001%20(TUDO)\PROJETO%20ALVORADA%202\ALVORADA%20COMPLETO\E.E%20E.F.M.%20de%20Alcantil%20-%20Alcanti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servidor\Meus%20Documentos\FV-DNE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idor\servidor\0798\TECNICO\TEACOMP\LOTE06\P09\P10\RELAT6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MUNDO\d\LICITA&#199;&#213;ES%20ENCERRADAS%20OU%20%20CONCLU&#205;DAS\UFRN%20-%20CONCORRENCIA%2003-2010%20DIA%2004-06-2010%20AS%2009HS%20-%20LINHA%2069KV\PLANILHA-UFRN%20CC-03-R0%20=%20PR&#199;%20+%2030%25.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C.U.%20LOT"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Licita&#231;&#245;es\CLIENTES\ATECEL\Licita&#231;&#245;es\Elementos\CGrandeZO_Colinas\Or&#231;amento\CGrande_Colinas%20do%20Sol_Or&#231;aBas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CLIENTES\ATECEL\Licita&#231;&#245;es\Elementos\CGrandeZO_Colinas\Or&#231;amento\CGrande_Colinas%20do%20Sol_Or&#231;aBas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essoalcomp\c\Documents%20and%20Settings\pessoal\My%20Documents\Licita&#231;&#245;es%20Constru&#231;&#227;o\Composi&#231;&#227;o\DER\PM%20CABEDELO\composi&#231;ao%20Misula%20-%20Cabedelo%20-%20Portico%20-%20atu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ntitativos\Or&#231;amento%20&#193;gua%20Croat&#2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PROJETOS\SISTEMA%20DE%20ABASTECIMENTO%20DE%20AGUA%20DA%20R.M.%20DE%20BELEM-PA\DIVERSOS\DIMI\Adutora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idor\iramiltonassessoria\2009\PREFEITURAS\Matur&#233;ia\Banco%20de%20sementes%200276650-94\PROJETO%20COMPLETO(AGOSTO)\OR&#199;AMENTO%20matureia%20corrigido%20(DEZ%20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ngenharia01\D-eng01\Meus%20documentos_Eng%201D\PREFEITURAS%20MUNICIPAIS%20ENG.%201\Joao%20Pessoa\JO&#195;O%20PESSOA%202005\Al&#231;a%20Beira%20Rio_2004\relat&#243;rio\Der\DER\PB008norte\Pb008n-RelFinal01\Pb008n-RelFinal01-Dimens&amp;ComparaPavim.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PROJETOS%20DIVERSOS\Agua-Porto%20Velho\A.G.%20Resposta_ADM\Administra&#231;&#227;o%20Loc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uiz1\c\EXCEL\CECAV\OR&#199;CILN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idor\iramiltonassessoria\2010\PREFEITURAS%202010\Cacimba%20de%20Areia\Caixa\CV%20Caixa%20Campo%20140.000,00\AMPLIAC&#195;O%20DO%20CAMPO%20DE%20FUTEBOL%20(140.00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ivtec\djalma\Meus%20Documentos\Djalma\Composi&#231;&#227;o%20de%20pre&#231;os\PRE&#199;O9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TRABALHO\Diversos\LICITA&#199;&#213;ES\Editais%202014\SUPLAN\VICE%20GOVERNADORIA\Sheet1"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ivtec\djalma\Meus%20Documentos\Djalma\Composi&#231;&#227;o%20de%20pre&#231;os\Composi&#231;&#227;o%20b&#225;sica9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J:\EDUARDO%20ALVES\Sinapi\C&#193;LCULO%20DE%20TAXAS_HABITE-SE%20E%20ALVAR&#19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Z:\1Projetos%20Oficiais\1CEHAP%20-%20Promoradia%202005\15%20-%20OR&#199;AMENTOS\Caixa%20definitivo\11%20-%20Uira&#250;na%20e%2010%20outros\11.9%20Or&#231;%20-%20PO&#199;O%20JOS&#201;%20DE%20MOURA%20-%20caixa2%20v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Z:\Usuarios\Neuza\CeltaConst.Empreend.Caico%20RN\Composi&#231;&#242;esEEAugustoSeverolR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elipe\TRANSP_M1\Meus%20documentos\MATADOURO%20DE%20PEIXINHOS\ORCA\OR021296.XLS"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file:///\\SERVER\Servidor\Users\usuario\Desktop\Virg&#237;nia%20Prefeitura\Prefeitura%20Municipal%20de%20Patos\Ginasio%20de%20Santa%20Gertrudes\GIN&#193;SIO%20DE%20St&#170;%20GERTRUDES_ADITAMENTO_2013\Planilha%20Or&#231;ament&#225;ria%20Gin&#225;sio%20de%20Santa%20Gertrudes_ADITAMENTO_final.xls?6A39D699" TargetMode="External"/><Relationship Id="rId1" Type="http://schemas.openxmlformats.org/officeDocument/2006/relationships/externalLinkPath" Target="file:///\\6A39D699\Planilha%20Or&#231;ament&#225;ria%20Gin&#225;sio%20de%20Santa%20Gertrudes_ADITAMENTO_fin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EUSTAQUIO\Tecnica%20%201%20recuperado\Programa%20RECURSOS%20PR&#211;PRIOS%20DO%20ESTADO%20-%20MTL\JO&#195;O%20PESSOA_CIDADE%20VERDE_197%20u.h\Desmatamento%20e%20Arruamento_OR&#199;AMENTO%20AN&#193;LISE%20CAIXA_BASE%2011.2008_Or&#231;aLicit_05.10.2009.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idor\servidor\Meus%20documentos\EGESA\Br-482mg\Volume2\CANA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p\programas\Documents%20and%20Settings\C%20arlos%20%20Machado\My%20Documents\Disco%201\BR-262-MS(3)\Anexos%20PGQ.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er-emp\AEG-OLD$\ar250\Projetos\Esta&#231;&#227;o%20Ci&#234;ncia%20-%20Niemeyer\Or&#231;amento\Or&#231;amento%20Final\Estacao%20Ciencia%20Or&#231;amento%20Concorr&#234;ncia%20012-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iramiltonassessoria\A%20%20-%20%20Trabalhos%20Atuais%20UFPB\AULAS\Tecnologia%20II%20%2005.2\Equipe%20BrunaJulianaThais\Quarto\PRE&#199;O2006-atualizado%20MAI20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p\programas\PATO%20-%20BR%20-%20425%20aditiv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PROJETOS%20DIVERSOS\Agua-Porto%20Velho\A.G.%20Resposta_ADM\Adm%20Local%20-%20Porto%20Velh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Z:\Documents%20and%20Settings\Home\Meus%20documentos\Consorcio\PLANEJAMENTO%20SANEAR%20PARA&#205;BA\Medi&#231;&#245;es%20CAGEPA\Modelo%20para%20Medi&#231;&#227;o\Modelo_Medi&#231;&#227;o_Crist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A%20%20-%20%20Trabalhos%20Atuais%20UFPB\AULAS\Tecnologia%20II%20%2005.2\Equipe%20BrunaJulianaThais\Terceiro\Planilhas%20-%20pred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ndra\SERVIDOR\2012\PREFEITURAS\MARIZ&#211;POLIS\CAIXA\CONTRATOS%202011\PAVIMENTA&#199;&#195;O%20-%20MTUR\ENGENHARIA\Or&#231;amento%20pavimenta&#231;&#227;o%20500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 120 Dias"/>
      <sheetName val="Reforma"/>
      <sheetName val="Ciência da Natureza"/>
      <sheetName val="Informática"/>
      <sheetName val="Biblioteca"/>
      <sheetName val="CRONOGRAMA_-_120_Dias"/>
      <sheetName val="Ciência_da_Natureza"/>
      <sheetName val="ENTRADA_DE_DADOS"/>
      <sheetName val="FRE_"/>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OMPOSIÇÃO"/>
      <sheetName val="PlanilhaAmpliação"/>
      <sheetName val="BDI25"/>
      <sheetName val="EncSociais "/>
    </sheetNames>
    <sheetDataSet>
      <sheetData sheetId="0"/>
      <sheetData sheetId="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or Out. 2001 - BDI=20% Ajust"/>
      <sheetName val="Biblioteca Out. 2001 - BDI=20%"/>
      <sheetName val=" Salas OUT 2001 COM BDI 20%"/>
      <sheetName val="Lab cienc nat BRASILIA"/>
      <sheetName val="CRONOGRAMA - 120 Dias"/>
      <sheetName val="Refor Out_ 2001 _ BDI_20_ Ajust"/>
      <sheetName val="Refor_Out__2001_-_BDI=20%_Ajust"/>
      <sheetName val="Biblioteca_Out__2001_-_BDI=20%"/>
      <sheetName val="_Salas_OUT_2001_COM_BDI_20%"/>
      <sheetName val="Lab_cienc_nat_BRASILIA"/>
      <sheetName val="CRONOGRAMA_-_120_Dias"/>
      <sheetName val="Refor_Out__2001___BDI_20__Ajus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R1"/>
      <sheetName val="UTR 2"/>
      <sheetName val="UTR3"/>
      <sheetName val="UTR4"/>
      <sheetName val="UTR5"/>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 val="AQU TERRENO_"/>
    </sheetNames>
    <sheetDataSet>
      <sheetData sheetId="0" refreshError="1">
        <row r="8">
          <cell r="H8">
            <v>15099.060000000001</v>
          </cell>
        </row>
      </sheetData>
      <sheetData sheetId="1" refreshError="1">
        <row r="9">
          <cell r="H9">
            <v>87735.12</v>
          </cell>
        </row>
        <row r="19">
          <cell r="H19">
            <v>33993.180000000008</v>
          </cell>
        </row>
      </sheetData>
      <sheetData sheetId="2" refreshError="1">
        <row r="9">
          <cell r="H9">
            <v>327265.86999999994</v>
          </cell>
        </row>
        <row r="67">
          <cell r="H67">
            <v>90106.86</v>
          </cell>
        </row>
      </sheetData>
      <sheetData sheetId="3" refreshError="1">
        <row r="9">
          <cell r="H9">
            <v>30966.526499999996</v>
          </cell>
        </row>
        <row r="106">
          <cell r="H106">
            <v>49744.2</v>
          </cell>
        </row>
        <row r="143">
          <cell r="H143">
            <v>18679.9211</v>
          </cell>
        </row>
      </sheetData>
      <sheetData sheetId="4" refreshError="1">
        <row r="9">
          <cell r="H9">
            <v>797.15</v>
          </cell>
        </row>
        <row r="39">
          <cell r="H39">
            <v>754.13</v>
          </cell>
        </row>
        <row r="50">
          <cell r="H50">
            <v>6502.5400000000009</v>
          </cell>
        </row>
        <row r="80">
          <cell r="H80">
            <v>3995.81</v>
          </cell>
        </row>
      </sheetData>
      <sheetData sheetId="5" refreshError="1">
        <row r="9">
          <cell r="H9">
            <v>12000</v>
          </cell>
        </row>
      </sheetData>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_Linha 69kV"/>
      <sheetName val="COMPOSIÇÃO"/>
      <sheetName val="Crono_Linha 69kV"/>
      <sheetName val="LEIS SOCIAIS"/>
      <sheetName val="BDI"/>
    </sheetNames>
    <sheetDataSet>
      <sheetData sheetId="0"/>
      <sheetData sheetId="1">
        <row r="10">
          <cell r="I10">
            <v>-0.3</v>
          </cell>
        </row>
      </sheetData>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DE DADOS"/>
      <sheetName val="ORÇAMENTO"/>
      <sheetName val="QCI"/>
      <sheetName val="Cronograma"/>
      <sheetName val="ORÇAM. - ÁGUA"/>
      <sheetName val="ORÇAM. - ESGOTO"/>
      <sheetName val="QUADRO QUANT. ESGOTO"/>
      <sheetName val="ORÇAM. - ELÉTRICO"/>
    </sheetNames>
    <sheetDataSet>
      <sheetData sheetId="0">
        <row r="5">
          <cell r="F5">
            <v>362</v>
          </cell>
          <cell r="I5">
            <v>30</v>
          </cell>
        </row>
      </sheetData>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DE DADOS"/>
      <sheetName val="ORÇAMENTO"/>
      <sheetName val="QCI"/>
      <sheetName val="Cronograma"/>
      <sheetName val="ORÇAM. - ÁGUA"/>
      <sheetName val="ORÇAM. - ESGOTO"/>
      <sheetName val="QUADRO QUANT. ESGOTO"/>
      <sheetName val="ORÇAM. - ELÉTRICO"/>
    </sheetNames>
    <sheetDataSet>
      <sheetData sheetId="0">
        <row r="5">
          <cell r="F5">
            <v>362</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BASE CABEDELO"/>
      <sheetName val="INSUMOS"/>
      <sheetName val="COMPOSIÇÃO"/>
      <sheetName val="PLANILHA  MISULA"/>
      <sheetName val="CRONOGRAMA"/>
      <sheetName val="planilha encargos"/>
    </sheetNames>
    <sheetDataSet>
      <sheetData sheetId="0" refreshError="1"/>
      <sheetData sheetId="1" refreshError="1">
        <row r="8">
          <cell r="C8">
            <v>1.6</v>
          </cell>
        </row>
        <row r="9">
          <cell r="C9">
            <v>2.1</v>
          </cell>
        </row>
      </sheetData>
      <sheetData sheetId="2" refreshError="1"/>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 - Canteiro de Obra"/>
      <sheetName val="B - Captação_Elevação 1a Etapa "/>
      <sheetName val="C - Captação_Elevação 2a Etapa "/>
      <sheetName val="D -Adutora OK"/>
      <sheetName val="E - Reservatório Apoiado OK"/>
      <sheetName val="F - Estação de Tratamento"/>
      <sheetName val="G - Rede de Distribuição OK"/>
      <sheetName val="H - Ligação Predial OK"/>
      <sheetName val="I - Escritório de Operações OK"/>
      <sheetName val="B _ Captação_Elevação 1a Etapa "/>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co"/>
      <sheetName val="QUANT.SERVIÇO"/>
      <sheetName val="Resumo A"/>
      <sheetName val="Planilha Orcamentaria"/>
      <sheetName val="Planilha Orcamentaria (2)"/>
      <sheetName val="Augusto M. FoFo"/>
      <sheetName val="Lote 02 FoFo"/>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ÃO DE CUSTOS"/>
      <sheetName val="BCO DE SEMENTES CORRETA"/>
      <sheetName val="QUADRA MULTI_USO"/>
      <sheetName val="CTO DE ATIVIDADES CORRETO"/>
      <sheetName val="ORÇAMENTO GLOBAL"/>
      <sheetName val="FOSSA e SUMIDOURO"/>
      <sheetName val="Orçamento Banco em Alvenaria"/>
      <sheetName val="Orçamento Cisterna"/>
      <sheetName val="COMPOSIÇÃO _FOSSA E SUMIDOURO_"/>
      <sheetName val="elétrico com códigos_3_"/>
      <sheetName val="QCI FINAL"/>
      <sheetName val="CRONOGRAMA GLOBAL"/>
      <sheetName val="CRON. GLOBAL S EQUIPAM."/>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NoPrint"/>
      <sheetName val="ComparaQuantNoPrint"/>
      <sheetName val="TodasTraf-2011-NoPrint"/>
      <sheetName val="TrafPb008"/>
      <sheetName val="PavPb008"/>
      <sheetName val="TrafPb027"/>
      <sheetName val="PavPb027"/>
      <sheetName val="TrafPb033(1)"/>
      <sheetName val="PavPb033(1)"/>
      <sheetName val="TrafPb033(2)"/>
      <sheetName val="PavPb033(2)"/>
      <sheetName val="TrafPb059(1)"/>
      <sheetName val="PavPb059(1)"/>
      <sheetName val="TrafPb059(2)"/>
      <sheetName val="PavPb059(2)"/>
      <sheetName val="TrafPb061"/>
      <sheetName val="PavPb061"/>
      <sheetName val="TrafPb065"/>
      <sheetName val="PavPb065"/>
      <sheetName val="TodasTraf-2000-NoPrint"/>
      <sheetName val="Br101-NoPrint"/>
      <sheetName val="TrafAnual-NoPrint"/>
      <sheetName val="TrafContExpan-NoPrint"/>
      <sheetName val="PavComplNo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 Local  -RESUMO"/>
      <sheetName val="Adm Local "/>
      <sheetName val="Eng3"/>
      <sheetName val="Eng2"/>
      <sheetName val="Eng1"/>
      <sheetName val="Eng.Assist"/>
      <sheetName val="Chefe de Seção"/>
      <sheetName val="Médico_Trabalho"/>
      <sheetName val="Mestre_Obra"/>
      <sheetName val="Tec_Medio 3"/>
      <sheetName val="Tec_Medio 2"/>
      <sheetName val="Tec_Medio 1"/>
      <sheetName val="Enc_Pessoal"/>
      <sheetName val="Enc_Financeiro"/>
      <sheetName val="Encarregado Serv Gerais"/>
      <sheetName val="Encarregado Geral"/>
      <sheetName val="Téc_Segurança"/>
      <sheetName val="Téc_Enfermagem"/>
      <sheetName val="Auxiliar_Técnico"/>
      <sheetName val="Secretária"/>
      <sheetName val="Recepcionista"/>
      <sheetName val="Topógrafo"/>
      <sheetName val="Almoxarife"/>
      <sheetName val="Apontador"/>
      <sheetName val="Aux_Almoxarife"/>
      <sheetName val="Aux_Pessoal"/>
      <sheetName val="Aux_Topografia"/>
      <sheetName val="Aux_Segurança"/>
      <sheetName val="Aux_Enfermagem"/>
      <sheetName val="M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étrica"/>
      <sheetName val="Orçamento Global"/>
      <sheetName val="Hidrossanitário"/>
    </sheetNames>
    <sheetDataSet>
      <sheetData sheetId="0"/>
      <sheetData sheetId="1" refreshError="1">
        <row r="38">
          <cell r="D38">
            <v>0.2</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ow r="13">
          <cell r="J13">
            <v>1350.16</v>
          </cell>
        </row>
        <row r="30">
          <cell r="J30">
            <v>1189.9100000000001</v>
          </cell>
        </row>
        <row r="39">
          <cell r="J39">
            <v>11246.3</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DE CALCULO"/>
      <sheetName val="Orçamento"/>
      <sheetName val="QCI"/>
      <sheetName val="CRONOGRAMA"/>
      <sheetName val="COMPOSIÇÃO DO BDI "/>
      <sheetName val="COMPOSIÇÃO CUSTO"/>
      <sheetName val="MODELO BASE"/>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ão"/>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ÃO"/>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Proposta 1"/>
      <sheetName val="Orçamento Proposta 2"/>
    </sheetNames>
    <sheetDataSet>
      <sheetData sheetId="0">
        <row r="1">
          <cell r="AO1">
            <v>1</v>
          </cell>
        </row>
      </sheetData>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DE DADOS"/>
      <sheetName val="ORÇAMENTO COMPLETO"/>
      <sheetName val="QCI"/>
      <sheetName val="Cronograma"/>
      <sheetName val="ORÇAMENTO - ÁGUA"/>
      <sheetName val="ORÇAMENTO - ESGOTO"/>
      <sheetName val="ORÇAMENTO - ELÉTRICO"/>
    </sheetNames>
    <sheetDataSet>
      <sheetData sheetId="0" refreshError="1">
        <row r="5">
          <cell r="C5">
            <v>17</v>
          </cell>
          <cell r="D5">
            <v>1</v>
          </cell>
          <cell r="E5">
            <v>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OMPOSIÇÃO"/>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VAZÕES"/>
      <sheetName val="EVOL.POP.SUB-BACIA"/>
      <sheetName val="4.0-EVOL.POP.SETOR_CENTRO"/>
      <sheetName val="6.0-EVOL.POP.SETOR_C.NOVA"/>
      <sheetName val="5.0-EVOL.POP.SETOR_A.CORUJA"/>
      <sheetName val="3.0-EVOL.POP.SETOR_DELM_COHAB"/>
      <sheetName val="2.0-EVOL.POP.BAIRROS"/>
      <sheetName val="1.0-MEM.CÁLC."/>
      <sheetName val="EVOL.POP.80-07"/>
      <sheetName val="EVOL.POP.Tx.Geo."/>
      <sheetName val="EVOL.POP.80-00"/>
      <sheetName val="EVOL.CONT.TOTAL"/>
      <sheetName val="ÁREA ZONA HOM."/>
      <sheetName val="EVOL.POP.ZCUeZEU"/>
      <sheetName val="OR021296"/>
    </sheetNames>
    <definedNames>
      <definedName name="PassaExtens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ão"/>
      <sheetName val="Memória de Cálculo"/>
      <sheetName val="Planilha_Ajustada"/>
      <sheetName val="PLAN_FINAL"/>
      <sheetName val="Cronograma_FINAL"/>
    </sheetNames>
    <sheetDataSet>
      <sheetData sheetId="0"/>
      <sheetData sheetId="1"/>
      <sheetData sheetId="2"/>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DE DADOS"/>
      <sheetName val="Orçamento"/>
      <sheetName val="Cronograma"/>
      <sheetName val="Composição BDI"/>
      <sheetName val="Composição &quot;As Built&quot;"/>
      <sheetName val="Lig. Dom. de ÁGUA"/>
    </sheetNames>
    <sheetDataSet>
      <sheetData sheetId="0"/>
      <sheetData sheetId="1">
        <row r="2">
          <cell r="AS2">
            <v>0</v>
          </cell>
        </row>
      </sheetData>
      <sheetData sheetId="2"/>
      <sheetData sheetId="3"/>
      <sheetData sheetId="4"/>
      <sheetData sheetId="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PGQ"/>
      <sheetName val="Equipamentos"/>
      <sheetName val="Teor"/>
    </sheetNames>
    <sheetDataSet>
      <sheetData sheetId="0" refreshError="1"/>
      <sheetData sheetId="1" refreshError="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PU"/>
      <sheetName val="PEM"/>
      <sheetName val="CEM"/>
      <sheetName val="Grupos"/>
      <sheetName val="Serviços"/>
      <sheetName val="Insumos"/>
      <sheetName val="Composições"/>
      <sheetName val="Cpus"/>
      <sheetName val="Planilha"/>
      <sheetName val="Instalações"/>
      <sheetName val="E S "/>
      <sheetName val="RlEqMec"/>
      <sheetName val="QTR"/>
      <sheetName val="QTS"/>
      <sheetName val="CpuApr"/>
      <sheetName val="RelCpu"/>
      <sheetName val="Permanência"/>
      <sheetName val="Crono MO"/>
      <sheetName val="Crono EQ"/>
      <sheetName val="GerRel"/>
    </sheetNames>
    <sheetDataSet>
      <sheetData sheetId="0">
        <row r="15">
          <cell r="B15">
            <v>0.25</v>
          </cell>
        </row>
      </sheetData>
      <sheetData sheetId="1">
        <row r="1">
          <cell r="A1" t="str">
            <v>CÓDIGO</v>
          </cell>
        </row>
      </sheetData>
      <sheetData sheetId="2">
        <row r="1">
          <cell r="A1" t="str">
            <v>CÓDIGO</v>
          </cell>
        </row>
      </sheetData>
      <sheetData sheetId="3">
        <row r="1">
          <cell r="A1" t="str">
            <v>CÓDIGO</v>
          </cell>
        </row>
      </sheetData>
      <sheetData sheetId="4">
        <row r="1">
          <cell r="A1" t="str">
            <v>CÓDIGO</v>
          </cell>
        </row>
      </sheetData>
      <sheetData sheetId="5">
        <row r="1">
          <cell r="A1" t="str">
            <v>CÓDIGO</v>
          </cell>
          <cell r="B1" t="str">
            <v>SERVIÇO</v>
          </cell>
          <cell r="C1" t="str">
            <v>UNID.</v>
          </cell>
          <cell r="D1" t="str">
            <v>CLS</v>
          </cell>
          <cell r="E1" t="str">
            <v>CUSTO
ADOTADO</v>
          </cell>
          <cell r="F1" t="str">
            <v>PROD</v>
          </cell>
          <cell r="G1" t="str">
            <v>PREÇO</v>
          </cell>
          <cell r="H1" t="str">
            <v>QUANT.</v>
          </cell>
          <cell r="I1" t="str">
            <v>REF</v>
          </cell>
          <cell r="J1" t="str">
            <v>TIPO</v>
          </cell>
          <cell r="K1" t="str">
            <v>CUSTO</v>
          </cell>
        </row>
        <row r="2">
          <cell r="A2" t="str">
            <v>C001</v>
          </cell>
        </row>
        <row r="3">
          <cell r="A3" t="str">
            <v>C002</v>
          </cell>
        </row>
        <row r="4">
          <cell r="A4" t="str">
            <v>C004</v>
          </cell>
        </row>
        <row r="5">
          <cell r="A5" t="str">
            <v>C008</v>
          </cell>
        </row>
        <row r="6">
          <cell r="A6" t="str">
            <v>C013</v>
          </cell>
        </row>
        <row r="7">
          <cell r="A7" t="str">
            <v>C014</v>
          </cell>
        </row>
        <row r="8">
          <cell r="A8" t="str">
            <v>C015</v>
          </cell>
        </row>
        <row r="9">
          <cell r="A9" t="str">
            <v>C020</v>
          </cell>
        </row>
        <row r="10">
          <cell r="A10" t="str">
            <v>C021</v>
          </cell>
        </row>
        <row r="11">
          <cell r="A11" t="str">
            <v>C023</v>
          </cell>
        </row>
        <row r="12">
          <cell r="A12" t="str">
            <v>C026</v>
          </cell>
        </row>
        <row r="13">
          <cell r="A13" t="str">
            <v>C027</v>
          </cell>
        </row>
        <row r="14">
          <cell r="A14" t="str">
            <v>C030</v>
          </cell>
        </row>
        <row r="15">
          <cell r="A15" t="str">
            <v>C032</v>
          </cell>
        </row>
        <row r="16">
          <cell r="A16" t="str">
            <v>C033</v>
          </cell>
        </row>
        <row r="17">
          <cell r="A17" t="str">
            <v>C034</v>
          </cell>
        </row>
        <row r="18">
          <cell r="A18" t="str">
            <v>C035</v>
          </cell>
        </row>
        <row r="19">
          <cell r="A19" t="str">
            <v>C036</v>
          </cell>
        </row>
        <row r="20">
          <cell r="A20" t="str">
            <v>C037</v>
          </cell>
        </row>
        <row r="21">
          <cell r="A21" t="str">
            <v>C038</v>
          </cell>
        </row>
        <row r="22">
          <cell r="A22" t="str">
            <v>C039</v>
          </cell>
        </row>
        <row r="23">
          <cell r="A23" t="str">
            <v>C040</v>
          </cell>
        </row>
        <row r="24">
          <cell r="A24" t="str">
            <v>C041</v>
          </cell>
        </row>
        <row r="25">
          <cell r="A25" t="str">
            <v>C042</v>
          </cell>
        </row>
        <row r="26">
          <cell r="A26" t="str">
            <v>C045</v>
          </cell>
        </row>
        <row r="27">
          <cell r="A27" t="str">
            <v>C046</v>
          </cell>
        </row>
        <row r="28">
          <cell r="A28" t="str">
            <v>C047</v>
          </cell>
        </row>
        <row r="29">
          <cell r="A29" t="str">
            <v>C048</v>
          </cell>
        </row>
        <row r="30">
          <cell r="A30" t="str">
            <v>C049</v>
          </cell>
        </row>
        <row r="31">
          <cell r="A31" t="str">
            <v>C050</v>
          </cell>
        </row>
        <row r="32">
          <cell r="A32" t="str">
            <v>C051</v>
          </cell>
        </row>
        <row r="33">
          <cell r="A33" t="str">
            <v>C052</v>
          </cell>
        </row>
        <row r="34">
          <cell r="A34" t="str">
            <v>C053</v>
          </cell>
        </row>
        <row r="35">
          <cell r="A35" t="str">
            <v>C054</v>
          </cell>
        </row>
        <row r="36">
          <cell r="A36" t="str">
            <v>C055</v>
          </cell>
        </row>
        <row r="37">
          <cell r="A37" t="str">
            <v>C057</v>
          </cell>
        </row>
        <row r="38">
          <cell r="A38" t="str">
            <v>C058</v>
          </cell>
        </row>
        <row r="39">
          <cell r="A39" t="str">
            <v>C060</v>
          </cell>
        </row>
        <row r="40">
          <cell r="A40" t="str">
            <v>C061</v>
          </cell>
        </row>
        <row r="41">
          <cell r="A41" t="str">
            <v>C062</v>
          </cell>
        </row>
        <row r="42">
          <cell r="A42" t="str">
            <v>C063</v>
          </cell>
        </row>
        <row r="43">
          <cell r="A43" t="str">
            <v>C064</v>
          </cell>
        </row>
        <row r="44">
          <cell r="A44" t="str">
            <v>C065</v>
          </cell>
        </row>
        <row r="45">
          <cell r="A45" t="str">
            <v>C069</v>
          </cell>
        </row>
        <row r="46">
          <cell r="A46" t="str">
            <v>C071</v>
          </cell>
        </row>
        <row r="47">
          <cell r="A47" t="str">
            <v>C072</v>
          </cell>
        </row>
        <row r="48">
          <cell r="A48" t="str">
            <v>C073</v>
          </cell>
        </row>
        <row r="49">
          <cell r="A49" t="str">
            <v>C074</v>
          </cell>
        </row>
        <row r="50">
          <cell r="A50" t="str">
            <v>C075</v>
          </cell>
        </row>
        <row r="51">
          <cell r="A51" t="str">
            <v>C076</v>
          </cell>
        </row>
        <row r="52">
          <cell r="A52" t="str">
            <v>C077</v>
          </cell>
        </row>
        <row r="53">
          <cell r="A53" t="str">
            <v>C080</v>
          </cell>
        </row>
        <row r="54">
          <cell r="A54" t="str">
            <v>C081</v>
          </cell>
        </row>
        <row r="55">
          <cell r="A55" t="str">
            <v>C082</v>
          </cell>
        </row>
        <row r="56">
          <cell r="A56" t="str">
            <v>C083</v>
          </cell>
        </row>
        <row r="57">
          <cell r="A57" t="str">
            <v>C084</v>
          </cell>
        </row>
        <row r="58">
          <cell r="A58" t="str">
            <v>C085</v>
          </cell>
        </row>
        <row r="59">
          <cell r="A59" t="str">
            <v>C089</v>
          </cell>
        </row>
        <row r="60">
          <cell r="A60" t="str">
            <v>C090</v>
          </cell>
        </row>
        <row r="61">
          <cell r="A61" t="str">
            <v>C093</v>
          </cell>
        </row>
        <row r="62">
          <cell r="A62" t="str">
            <v>C097</v>
          </cell>
        </row>
        <row r="63">
          <cell r="A63" t="str">
            <v>C098</v>
          </cell>
        </row>
        <row r="64">
          <cell r="A64" t="str">
            <v>C099</v>
          </cell>
        </row>
        <row r="65">
          <cell r="A65" t="str">
            <v>C100</v>
          </cell>
        </row>
        <row r="66">
          <cell r="A66" t="str">
            <v>C109</v>
          </cell>
        </row>
        <row r="67">
          <cell r="A67" t="str">
            <v>C110</v>
          </cell>
        </row>
        <row r="68">
          <cell r="A68" t="str">
            <v>C111</v>
          </cell>
        </row>
        <row r="69">
          <cell r="A69" t="str">
            <v>C112</v>
          </cell>
        </row>
        <row r="70">
          <cell r="A70" t="str">
            <v>C113</v>
          </cell>
        </row>
        <row r="71">
          <cell r="A71" t="str">
            <v>C114</v>
          </cell>
        </row>
        <row r="72">
          <cell r="A72" t="str">
            <v>C115</v>
          </cell>
        </row>
        <row r="73">
          <cell r="A73" t="str">
            <v>C116</v>
          </cell>
        </row>
        <row r="74">
          <cell r="A74" t="str">
            <v>C117</v>
          </cell>
        </row>
        <row r="75">
          <cell r="A75" t="str">
            <v>C119</v>
          </cell>
        </row>
        <row r="76">
          <cell r="A76" t="str">
            <v>C120</v>
          </cell>
        </row>
        <row r="77">
          <cell r="A77" t="str">
            <v>C126</v>
          </cell>
        </row>
        <row r="78">
          <cell r="A78" t="str">
            <v>C129</v>
          </cell>
        </row>
        <row r="79">
          <cell r="A79" t="str">
            <v>C130</v>
          </cell>
        </row>
        <row r="80">
          <cell r="A80" t="str">
            <v>C131</v>
          </cell>
        </row>
        <row r="81">
          <cell r="A81" t="str">
            <v>C133</v>
          </cell>
        </row>
        <row r="82">
          <cell r="A82" t="str">
            <v>C134</v>
          </cell>
        </row>
        <row r="83">
          <cell r="A83" t="str">
            <v>C135</v>
          </cell>
        </row>
        <row r="84">
          <cell r="A84" t="str">
            <v>C136</v>
          </cell>
        </row>
        <row r="85">
          <cell r="A85" t="str">
            <v>C137</v>
          </cell>
        </row>
        <row r="86">
          <cell r="A86" t="str">
            <v>C138</v>
          </cell>
        </row>
        <row r="87">
          <cell r="A87" t="str">
            <v>C139</v>
          </cell>
        </row>
        <row r="88">
          <cell r="A88" t="str">
            <v>C140</v>
          </cell>
        </row>
        <row r="89">
          <cell r="A89" t="str">
            <v>C141</v>
          </cell>
        </row>
        <row r="90">
          <cell r="A90" t="str">
            <v>C142</v>
          </cell>
        </row>
        <row r="91">
          <cell r="A91" t="str">
            <v>C143</v>
          </cell>
        </row>
        <row r="92">
          <cell r="A92" t="str">
            <v>C144</v>
          </cell>
        </row>
        <row r="93">
          <cell r="A93" t="str">
            <v>C145</v>
          </cell>
        </row>
        <row r="94">
          <cell r="A94" t="str">
            <v>C146</v>
          </cell>
        </row>
        <row r="95">
          <cell r="A95" t="str">
            <v>C147</v>
          </cell>
        </row>
        <row r="96">
          <cell r="A96" t="str">
            <v>C148</v>
          </cell>
        </row>
        <row r="97">
          <cell r="A97" t="str">
            <v>C149</v>
          </cell>
        </row>
        <row r="98">
          <cell r="A98" t="str">
            <v>C150</v>
          </cell>
        </row>
        <row r="99">
          <cell r="A99" t="str">
            <v>C151</v>
          </cell>
        </row>
        <row r="100">
          <cell r="A100" t="str">
            <v>C152</v>
          </cell>
        </row>
        <row r="101">
          <cell r="A101" t="str">
            <v>C153</v>
          </cell>
        </row>
        <row r="102">
          <cell r="A102" t="str">
            <v>C154</v>
          </cell>
        </row>
        <row r="103">
          <cell r="A103" t="str">
            <v>C155</v>
          </cell>
        </row>
        <row r="104">
          <cell r="A104" t="str">
            <v>C156</v>
          </cell>
        </row>
        <row r="105">
          <cell r="A105" t="str">
            <v>C157</v>
          </cell>
        </row>
        <row r="106">
          <cell r="A106" t="str">
            <v>C158</v>
          </cell>
        </row>
        <row r="107">
          <cell r="A107" t="str">
            <v>C159</v>
          </cell>
        </row>
        <row r="108">
          <cell r="A108" t="str">
            <v>C160</v>
          </cell>
        </row>
        <row r="109">
          <cell r="A109" t="str">
            <v>C161</v>
          </cell>
        </row>
        <row r="110">
          <cell r="A110" t="str">
            <v>C162</v>
          </cell>
        </row>
        <row r="111">
          <cell r="A111" t="str">
            <v>C163</v>
          </cell>
        </row>
        <row r="112">
          <cell r="A112" t="str">
            <v>C164</v>
          </cell>
        </row>
        <row r="113">
          <cell r="A113" t="str">
            <v>C165</v>
          </cell>
        </row>
        <row r="114">
          <cell r="A114" t="str">
            <v>C166</v>
          </cell>
        </row>
        <row r="115">
          <cell r="A115" t="str">
            <v>C167</v>
          </cell>
        </row>
        <row r="116">
          <cell r="A116" t="str">
            <v>C168</v>
          </cell>
        </row>
        <row r="117">
          <cell r="A117" t="str">
            <v>C169</v>
          </cell>
        </row>
        <row r="118">
          <cell r="A118" t="str">
            <v>C170</v>
          </cell>
        </row>
        <row r="119">
          <cell r="A119" t="str">
            <v>C171</v>
          </cell>
        </row>
        <row r="120">
          <cell r="A120" t="str">
            <v>C172</v>
          </cell>
        </row>
        <row r="121">
          <cell r="A121" t="str">
            <v>C173</v>
          </cell>
        </row>
        <row r="122">
          <cell r="A122" t="str">
            <v>C174</v>
          </cell>
        </row>
        <row r="123">
          <cell r="A123" t="str">
            <v>C175</v>
          </cell>
        </row>
        <row r="124">
          <cell r="A124" t="str">
            <v>C176</v>
          </cell>
        </row>
        <row r="125">
          <cell r="A125" t="str">
            <v>C177</v>
          </cell>
        </row>
        <row r="126">
          <cell r="A126" t="str">
            <v>C178</v>
          </cell>
        </row>
        <row r="127">
          <cell r="A127" t="str">
            <v>C179</v>
          </cell>
        </row>
        <row r="128">
          <cell r="A128" t="str">
            <v>C180</v>
          </cell>
        </row>
        <row r="129">
          <cell r="A129" t="str">
            <v>C181</v>
          </cell>
        </row>
        <row r="130">
          <cell r="A130" t="str">
            <v>C182</v>
          </cell>
        </row>
        <row r="131">
          <cell r="A131" t="str">
            <v>C183</v>
          </cell>
        </row>
        <row r="132">
          <cell r="A132" t="str">
            <v>C184</v>
          </cell>
        </row>
        <row r="133">
          <cell r="A133" t="str">
            <v>C185</v>
          </cell>
        </row>
        <row r="134">
          <cell r="A134" t="str">
            <v>C186</v>
          </cell>
        </row>
        <row r="135">
          <cell r="A135" t="str">
            <v>C187</v>
          </cell>
        </row>
        <row r="136">
          <cell r="A136" t="str">
            <v>C188</v>
          </cell>
        </row>
        <row r="137">
          <cell r="A137" t="str">
            <v>C189</v>
          </cell>
        </row>
        <row r="138">
          <cell r="A138" t="str">
            <v>C190</v>
          </cell>
        </row>
        <row r="139">
          <cell r="A139" t="str">
            <v>C191</v>
          </cell>
        </row>
        <row r="140">
          <cell r="A140" t="str">
            <v>C192</v>
          </cell>
        </row>
        <row r="141">
          <cell r="A141" t="str">
            <v>C193</v>
          </cell>
        </row>
        <row r="142">
          <cell r="A142" t="str">
            <v>C194</v>
          </cell>
        </row>
        <row r="143">
          <cell r="A143" t="str">
            <v>C195</v>
          </cell>
        </row>
        <row r="144">
          <cell r="A144" t="str">
            <v>C196</v>
          </cell>
        </row>
        <row r="145">
          <cell r="A145" t="str">
            <v>C197</v>
          </cell>
        </row>
        <row r="146">
          <cell r="A146" t="str">
            <v>C198</v>
          </cell>
        </row>
        <row r="147">
          <cell r="A147" t="str">
            <v>C199</v>
          </cell>
        </row>
        <row r="148">
          <cell r="A148" t="str">
            <v>C200</v>
          </cell>
        </row>
        <row r="149">
          <cell r="A149" t="str">
            <v>C201</v>
          </cell>
        </row>
        <row r="150">
          <cell r="A150" t="str">
            <v>C202</v>
          </cell>
        </row>
        <row r="151">
          <cell r="A151" t="str">
            <v>C207</v>
          </cell>
        </row>
        <row r="152">
          <cell r="A152" t="str">
            <v>C208</v>
          </cell>
        </row>
        <row r="153">
          <cell r="A153" t="str">
            <v>C210</v>
          </cell>
        </row>
        <row r="154">
          <cell r="A154" t="str">
            <v>C211</v>
          </cell>
        </row>
        <row r="155">
          <cell r="A155" t="str">
            <v>C212</v>
          </cell>
        </row>
        <row r="156">
          <cell r="A156" t="str">
            <v>C214</v>
          </cell>
        </row>
        <row r="157">
          <cell r="A157" t="str">
            <v>C215</v>
          </cell>
        </row>
        <row r="158">
          <cell r="A158" t="str">
            <v>C216</v>
          </cell>
        </row>
        <row r="159">
          <cell r="A159" t="str">
            <v>C217</v>
          </cell>
        </row>
        <row r="160">
          <cell r="A160" t="str">
            <v>C218</v>
          </cell>
        </row>
        <row r="161">
          <cell r="A161" t="str">
            <v>C219</v>
          </cell>
        </row>
        <row r="162">
          <cell r="A162" t="str">
            <v>C220</v>
          </cell>
        </row>
        <row r="163">
          <cell r="A163" t="str">
            <v>C221</v>
          </cell>
        </row>
        <row r="164">
          <cell r="A164" t="str">
            <v>C222</v>
          </cell>
        </row>
        <row r="165">
          <cell r="A165" t="str">
            <v>C223</v>
          </cell>
        </row>
        <row r="166">
          <cell r="A166" t="str">
            <v>C224</v>
          </cell>
        </row>
        <row r="167">
          <cell r="A167" t="str">
            <v>C225</v>
          </cell>
        </row>
        <row r="168">
          <cell r="A168" t="str">
            <v>C226</v>
          </cell>
        </row>
        <row r="169">
          <cell r="A169" t="str">
            <v>C227</v>
          </cell>
        </row>
        <row r="170">
          <cell r="A170" t="str">
            <v>C228</v>
          </cell>
        </row>
        <row r="171">
          <cell r="A171" t="str">
            <v>C229</v>
          </cell>
        </row>
        <row r="172">
          <cell r="A172" t="str">
            <v>C230</v>
          </cell>
        </row>
        <row r="173">
          <cell r="A173" t="str">
            <v>C231</v>
          </cell>
        </row>
        <row r="174">
          <cell r="A174" t="str">
            <v>C232</v>
          </cell>
        </row>
        <row r="175">
          <cell r="A175" t="str">
            <v>C233</v>
          </cell>
        </row>
        <row r="176">
          <cell r="A176" t="str">
            <v>C234</v>
          </cell>
        </row>
        <row r="177">
          <cell r="A177" t="str">
            <v>C235</v>
          </cell>
        </row>
        <row r="178">
          <cell r="A178" t="str">
            <v>C236</v>
          </cell>
        </row>
        <row r="179">
          <cell r="A179" t="str">
            <v>C237</v>
          </cell>
        </row>
        <row r="180">
          <cell r="A180" t="str">
            <v>C238</v>
          </cell>
        </row>
        <row r="181">
          <cell r="A181" t="str">
            <v>C239</v>
          </cell>
        </row>
        <row r="182">
          <cell r="A182" t="str">
            <v>C240</v>
          </cell>
        </row>
        <row r="183">
          <cell r="A183" t="str">
            <v>C241</v>
          </cell>
        </row>
        <row r="184">
          <cell r="A184" t="str">
            <v>C242</v>
          </cell>
        </row>
        <row r="185">
          <cell r="A185" t="str">
            <v>C243</v>
          </cell>
        </row>
        <row r="186">
          <cell r="A186" t="str">
            <v>C244</v>
          </cell>
        </row>
        <row r="187">
          <cell r="A187" t="str">
            <v>C245</v>
          </cell>
        </row>
        <row r="188">
          <cell r="A188" t="str">
            <v>C245a</v>
          </cell>
        </row>
        <row r="189">
          <cell r="A189" t="str">
            <v>C247</v>
          </cell>
        </row>
        <row r="190">
          <cell r="A190" t="str">
            <v>C250</v>
          </cell>
        </row>
        <row r="191">
          <cell r="A191" t="str">
            <v>C253</v>
          </cell>
        </row>
        <row r="192">
          <cell r="A192" t="str">
            <v>C254</v>
          </cell>
        </row>
        <row r="193">
          <cell r="A193" t="str">
            <v>C256</v>
          </cell>
        </row>
        <row r="194">
          <cell r="A194" t="str">
            <v>C257</v>
          </cell>
        </row>
        <row r="195">
          <cell r="A195" t="str">
            <v>C260</v>
          </cell>
        </row>
        <row r="196">
          <cell r="A196" t="str">
            <v>C261</v>
          </cell>
        </row>
        <row r="197">
          <cell r="A197" t="str">
            <v>C263</v>
          </cell>
        </row>
        <row r="198">
          <cell r="A198" t="str">
            <v>C264</v>
          </cell>
        </row>
        <row r="199">
          <cell r="A199" t="str">
            <v>C265</v>
          </cell>
        </row>
        <row r="200">
          <cell r="A200" t="str">
            <v>C266</v>
          </cell>
        </row>
        <row r="201">
          <cell r="A201" t="str">
            <v>C267</v>
          </cell>
        </row>
        <row r="202">
          <cell r="A202" t="str">
            <v>C268</v>
          </cell>
        </row>
        <row r="203">
          <cell r="A203" t="str">
            <v>C269</v>
          </cell>
        </row>
        <row r="204">
          <cell r="A204" t="str">
            <v>C270</v>
          </cell>
        </row>
        <row r="205">
          <cell r="A205" t="str">
            <v>C271</v>
          </cell>
        </row>
        <row r="206">
          <cell r="A206" t="str">
            <v>C272</v>
          </cell>
        </row>
        <row r="207">
          <cell r="A207" t="str">
            <v>C273</v>
          </cell>
        </row>
        <row r="208">
          <cell r="A208" t="str">
            <v>C274</v>
          </cell>
        </row>
        <row r="209">
          <cell r="A209" t="str">
            <v>C275</v>
          </cell>
        </row>
        <row r="210">
          <cell r="A210" t="str">
            <v>C277</v>
          </cell>
        </row>
        <row r="211">
          <cell r="A211" t="str">
            <v>C278</v>
          </cell>
        </row>
        <row r="212">
          <cell r="A212" t="str">
            <v>C279</v>
          </cell>
        </row>
        <row r="213">
          <cell r="A213" t="str">
            <v>C280</v>
          </cell>
        </row>
        <row r="214">
          <cell r="A214" t="str">
            <v>C281</v>
          </cell>
        </row>
        <row r="215">
          <cell r="A215" t="str">
            <v>C282</v>
          </cell>
        </row>
        <row r="216">
          <cell r="A216" t="str">
            <v>C283</v>
          </cell>
        </row>
        <row r="217">
          <cell r="A217" t="str">
            <v>C285</v>
          </cell>
        </row>
        <row r="218">
          <cell r="A218" t="str">
            <v>C286</v>
          </cell>
        </row>
        <row r="219">
          <cell r="A219" t="str">
            <v>C287</v>
          </cell>
        </row>
        <row r="220">
          <cell r="A220" t="str">
            <v>C289</v>
          </cell>
        </row>
        <row r="221">
          <cell r="A221" t="str">
            <v>C291</v>
          </cell>
        </row>
        <row r="222">
          <cell r="A222" t="str">
            <v>C292</v>
          </cell>
        </row>
        <row r="223">
          <cell r="A223" t="str">
            <v>C293</v>
          </cell>
        </row>
        <row r="224">
          <cell r="A224" t="str">
            <v>C296</v>
          </cell>
        </row>
        <row r="225">
          <cell r="A225" t="str">
            <v>C297</v>
          </cell>
        </row>
        <row r="226">
          <cell r="A226" t="str">
            <v>C298</v>
          </cell>
        </row>
        <row r="227">
          <cell r="A227" t="str">
            <v>C299</v>
          </cell>
        </row>
        <row r="228">
          <cell r="A228" t="str">
            <v>C300</v>
          </cell>
        </row>
        <row r="229">
          <cell r="A229" t="str">
            <v>C301</v>
          </cell>
        </row>
        <row r="230">
          <cell r="A230" t="str">
            <v>C302</v>
          </cell>
        </row>
        <row r="231">
          <cell r="A231" t="str">
            <v>C303</v>
          </cell>
        </row>
        <row r="232">
          <cell r="A232" t="str">
            <v>C304</v>
          </cell>
        </row>
        <row r="233">
          <cell r="A233" t="str">
            <v>C305</v>
          </cell>
        </row>
        <row r="234">
          <cell r="A234" t="str">
            <v>C306</v>
          </cell>
        </row>
        <row r="235">
          <cell r="A235" t="str">
            <v>C307</v>
          </cell>
        </row>
        <row r="236">
          <cell r="A236" t="str">
            <v>C308</v>
          </cell>
        </row>
        <row r="237">
          <cell r="A237" t="str">
            <v>C309</v>
          </cell>
        </row>
        <row r="238">
          <cell r="A238" t="str">
            <v>C310</v>
          </cell>
        </row>
        <row r="239">
          <cell r="A239" t="str">
            <v>C311</v>
          </cell>
        </row>
        <row r="240">
          <cell r="A240" t="str">
            <v>C312</v>
          </cell>
        </row>
        <row r="241">
          <cell r="A241" t="str">
            <v>C313</v>
          </cell>
        </row>
        <row r="242">
          <cell r="A242" t="str">
            <v>C314</v>
          </cell>
        </row>
        <row r="243">
          <cell r="A243" t="str">
            <v>C315</v>
          </cell>
        </row>
        <row r="244">
          <cell r="A244" t="str">
            <v>C316</v>
          </cell>
        </row>
        <row r="245">
          <cell r="A245" t="str">
            <v>C317</v>
          </cell>
        </row>
        <row r="246">
          <cell r="A246" t="str">
            <v>C318</v>
          </cell>
        </row>
        <row r="247">
          <cell r="A247" t="str">
            <v>C319</v>
          </cell>
        </row>
        <row r="248">
          <cell r="A248" t="str">
            <v>C320</v>
          </cell>
        </row>
        <row r="249">
          <cell r="A249" t="str">
            <v>C321</v>
          </cell>
        </row>
        <row r="250">
          <cell r="A250" t="str">
            <v>C322</v>
          </cell>
        </row>
        <row r="251">
          <cell r="A251" t="str">
            <v>C323</v>
          </cell>
        </row>
        <row r="252">
          <cell r="A252" t="str">
            <v>C324</v>
          </cell>
        </row>
        <row r="253">
          <cell r="A253" t="str">
            <v>C325</v>
          </cell>
        </row>
        <row r="254">
          <cell r="A254" t="str">
            <v>C326</v>
          </cell>
        </row>
        <row r="255">
          <cell r="A255" t="str">
            <v>C328</v>
          </cell>
        </row>
        <row r="256">
          <cell r="A256" t="str">
            <v>C329</v>
          </cell>
        </row>
        <row r="257">
          <cell r="A257" t="str">
            <v>C330</v>
          </cell>
        </row>
        <row r="258">
          <cell r="A258" t="str">
            <v>C500</v>
          </cell>
        </row>
        <row r="259">
          <cell r="A259" t="str">
            <v>C505</v>
          </cell>
        </row>
        <row r="260">
          <cell r="A260" t="str">
            <v>C510</v>
          </cell>
        </row>
        <row r="261">
          <cell r="A261" t="str">
            <v>C005</v>
          </cell>
        </row>
        <row r="262">
          <cell r="A262" t="str">
            <v>C006</v>
          </cell>
        </row>
        <row r="263">
          <cell r="A263" t="str">
            <v>C007</v>
          </cell>
        </row>
        <row r="264">
          <cell r="A264" t="str">
            <v>C016</v>
          </cell>
        </row>
        <row r="265">
          <cell r="A265" t="str">
            <v>C017</v>
          </cell>
        </row>
        <row r="266">
          <cell r="A266" t="str">
            <v>C018</v>
          </cell>
        </row>
        <row r="267">
          <cell r="A267" t="str">
            <v>C019</v>
          </cell>
        </row>
        <row r="268">
          <cell r="A268" t="str">
            <v>C022</v>
          </cell>
        </row>
        <row r="269">
          <cell r="A269" t="str">
            <v>C024</v>
          </cell>
        </row>
        <row r="270">
          <cell r="A270" t="str">
            <v>C025</v>
          </cell>
        </row>
        <row r="271">
          <cell r="A271" t="str">
            <v>C028</v>
          </cell>
        </row>
        <row r="272">
          <cell r="A272" t="str">
            <v>C029</v>
          </cell>
        </row>
        <row r="273">
          <cell r="A273" t="str">
            <v>C031</v>
          </cell>
        </row>
        <row r="274">
          <cell r="A274" t="str">
            <v>C043</v>
          </cell>
        </row>
        <row r="275">
          <cell r="A275" t="str">
            <v>C044</v>
          </cell>
        </row>
        <row r="276">
          <cell r="A276" t="str">
            <v>C056</v>
          </cell>
        </row>
        <row r="277">
          <cell r="A277" t="str">
            <v>C059</v>
          </cell>
        </row>
        <row r="278">
          <cell r="A278" t="str">
            <v>C066</v>
          </cell>
        </row>
        <row r="279">
          <cell r="A279" t="str">
            <v>C067</v>
          </cell>
        </row>
        <row r="280">
          <cell r="A280" t="str">
            <v>C068</v>
          </cell>
        </row>
        <row r="281">
          <cell r="A281" t="str">
            <v>C070</v>
          </cell>
        </row>
        <row r="282">
          <cell r="A282" t="str">
            <v>C078</v>
          </cell>
        </row>
        <row r="283">
          <cell r="A283" t="str">
            <v>C079</v>
          </cell>
        </row>
        <row r="284">
          <cell r="A284" t="str">
            <v>C086</v>
          </cell>
        </row>
        <row r="285">
          <cell r="A285" t="str">
            <v>C087</v>
          </cell>
        </row>
        <row r="286">
          <cell r="A286" t="str">
            <v>C088</v>
          </cell>
        </row>
        <row r="287">
          <cell r="A287" t="str">
            <v>C091</v>
          </cell>
        </row>
        <row r="288">
          <cell r="A288" t="str">
            <v>C092</v>
          </cell>
        </row>
        <row r="289">
          <cell r="A289" t="str">
            <v>C094</v>
          </cell>
        </row>
        <row r="290">
          <cell r="A290" t="str">
            <v>C095</v>
          </cell>
        </row>
        <row r="291">
          <cell r="A291" t="str">
            <v>C096</v>
          </cell>
        </row>
        <row r="292">
          <cell r="A292" t="str">
            <v>C101</v>
          </cell>
        </row>
        <row r="293">
          <cell r="A293" t="str">
            <v>C102</v>
          </cell>
        </row>
        <row r="294">
          <cell r="A294" t="str">
            <v>C103</v>
          </cell>
        </row>
        <row r="295">
          <cell r="A295" t="str">
            <v>C104</v>
          </cell>
        </row>
        <row r="296">
          <cell r="A296" t="str">
            <v>C105</v>
          </cell>
        </row>
        <row r="297">
          <cell r="A297" t="str">
            <v>C106</v>
          </cell>
        </row>
        <row r="298">
          <cell r="A298" t="str">
            <v>C107</v>
          </cell>
        </row>
        <row r="299">
          <cell r="A299" t="str">
            <v>C108</v>
          </cell>
        </row>
        <row r="300">
          <cell r="A300" t="str">
            <v>C118</v>
          </cell>
        </row>
        <row r="301">
          <cell r="A301" t="str">
            <v>C121</v>
          </cell>
        </row>
        <row r="302">
          <cell r="A302" t="str">
            <v>C122</v>
          </cell>
        </row>
        <row r="303">
          <cell r="A303" t="str">
            <v>C123</v>
          </cell>
        </row>
        <row r="304">
          <cell r="A304" t="str">
            <v>C124</v>
          </cell>
        </row>
        <row r="305">
          <cell r="A305" t="str">
            <v>C125</v>
          </cell>
        </row>
        <row r="306">
          <cell r="A306" t="str">
            <v>C127</v>
          </cell>
        </row>
        <row r="307">
          <cell r="A307" t="str">
            <v>C128</v>
          </cell>
        </row>
        <row r="308">
          <cell r="A308" t="str">
            <v>C132</v>
          </cell>
        </row>
        <row r="309">
          <cell r="A309" t="str">
            <v>C203</v>
          </cell>
        </row>
        <row r="310">
          <cell r="A310" t="str">
            <v>C204</v>
          </cell>
        </row>
        <row r="311">
          <cell r="A311" t="str">
            <v>C205</v>
          </cell>
        </row>
        <row r="312">
          <cell r="A312" t="str">
            <v>C206</v>
          </cell>
        </row>
        <row r="313">
          <cell r="A313" t="str">
            <v>C209</v>
          </cell>
        </row>
        <row r="314">
          <cell r="A314" t="str">
            <v>C213</v>
          </cell>
        </row>
        <row r="315">
          <cell r="A315" t="str">
            <v>C246</v>
          </cell>
        </row>
        <row r="316">
          <cell r="A316" t="str">
            <v>C248</v>
          </cell>
        </row>
        <row r="317">
          <cell r="A317" t="str">
            <v>C249</v>
          </cell>
        </row>
        <row r="318">
          <cell r="A318" t="str">
            <v>C251</v>
          </cell>
        </row>
        <row r="319">
          <cell r="A319" t="str">
            <v>C252</v>
          </cell>
        </row>
        <row r="320">
          <cell r="A320" t="str">
            <v>C255</v>
          </cell>
        </row>
        <row r="321">
          <cell r="A321" t="str">
            <v>C258</v>
          </cell>
        </row>
        <row r="322">
          <cell r="A322" t="str">
            <v>C259</v>
          </cell>
        </row>
        <row r="323">
          <cell r="A323" t="str">
            <v>C262</v>
          </cell>
        </row>
        <row r="324">
          <cell r="A324" t="str">
            <v>C284</v>
          </cell>
        </row>
        <row r="325">
          <cell r="A325" t="str">
            <v>C288</v>
          </cell>
        </row>
        <row r="326">
          <cell r="A326" t="str">
            <v>C290</v>
          </cell>
        </row>
        <row r="327">
          <cell r="A327" t="str">
            <v>C294</v>
          </cell>
        </row>
        <row r="328">
          <cell r="A328" t="str">
            <v>C295</v>
          </cell>
        </row>
      </sheetData>
      <sheetData sheetId="6">
        <row r="1">
          <cell r="A1" t="str">
            <v>CÓDIGO</v>
          </cell>
          <cell r="B1" t="str">
            <v>INSUMO</v>
          </cell>
          <cell r="C1" t="str">
            <v>UNID</v>
          </cell>
          <cell r="D1" t="str">
            <v>CLS</v>
          </cell>
          <cell r="E1" t="str">
            <v>COTAÇÃO</v>
          </cell>
          <cell r="F1" t="str">
            <v>CUN IMP</v>
          </cell>
          <cell r="G1" t="str">
            <v>COTAÇÕES</v>
          </cell>
        </row>
        <row r="2">
          <cell r="A2" t="str">
            <v>10101</v>
          </cell>
        </row>
        <row r="3">
          <cell r="A3" t="str">
            <v>10106</v>
          </cell>
        </row>
        <row r="4">
          <cell r="A4" t="str">
            <v>10110</v>
          </cell>
        </row>
        <row r="5">
          <cell r="A5" t="str">
            <v>10111</v>
          </cell>
        </row>
        <row r="6">
          <cell r="A6" t="str">
            <v>10113</v>
          </cell>
        </row>
        <row r="7">
          <cell r="A7" t="str">
            <v>10115</v>
          </cell>
        </row>
        <row r="8">
          <cell r="A8" t="str">
            <v>10118</v>
          </cell>
        </row>
        <row r="9">
          <cell r="A9" t="str">
            <v>10120</v>
          </cell>
        </row>
        <row r="10">
          <cell r="A10" t="str">
            <v>10121</v>
          </cell>
        </row>
        <row r="11">
          <cell r="A11" t="str">
            <v>10128</v>
          </cell>
        </row>
        <row r="12">
          <cell r="A12" t="str">
            <v>10130</v>
          </cell>
        </row>
        <row r="13">
          <cell r="A13" t="str">
            <v>10139</v>
          </cell>
        </row>
        <row r="14">
          <cell r="A14" t="str">
            <v>10140</v>
          </cell>
        </row>
        <row r="15">
          <cell r="A15" t="str">
            <v>10143</v>
          </cell>
        </row>
        <row r="16">
          <cell r="A16" t="str">
            <v>10144</v>
          </cell>
        </row>
        <row r="17">
          <cell r="A17" t="str">
            <v>10146</v>
          </cell>
        </row>
        <row r="18">
          <cell r="A18" t="str">
            <v>10149</v>
          </cell>
        </row>
        <row r="19">
          <cell r="A19" t="str">
            <v>10152</v>
          </cell>
        </row>
        <row r="20">
          <cell r="A20" t="str">
            <v>20372</v>
          </cell>
        </row>
        <row r="21">
          <cell r="A21" t="str">
            <v>20379</v>
          </cell>
        </row>
        <row r="22">
          <cell r="A22" t="str">
            <v>20380</v>
          </cell>
        </row>
        <row r="23">
          <cell r="A23" t="str">
            <v>20384</v>
          </cell>
        </row>
        <row r="24">
          <cell r="A24" t="str">
            <v>20385</v>
          </cell>
        </row>
        <row r="25">
          <cell r="A25" t="str">
            <v>20399</v>
          </cell>
        </row>
        <row r="26">
          <cell r="A26" t="str">
            <v>20400</v>
          </cell>
        </row>
        <row r="27">
          <cell r="A27" t="str">
            <v>20503</v>
          </cell>
        </row>
        <row r="28">
          <cell r="A28" t="str">
            <v>20505</v>
          </cell>
        </row>
        <row r="29">
          <cell r="A29" t="str">
            <v>20508</v>
          </cell>
        </row>
        <row r="30">
          <cell r="A30" t="str">
            <v>20509</v>
          </cell>
        </row>
        <row r="31">
          <cell r="A31" t="str">
            <v>20510</v>
          </cell>
        </row>
        <row r="32">
          <cell r="A32" t="str">
            <v>20517</v>
          </cell>
        </row>
        <row r="33">
          <cell r="A33" t="str">
            <v>20522</v>
          </cell>
        </row>
        <row r="34">
          <cell r="A34" t="str">
            <v>20579</v>
          </cell>
        </row>
        <row r="35">
          <cell r="A35" t="str">
            <v>21009</v>
          </cell>
        </row>
        <row r="36">
          <cell r="A36" t="str">
            <v>21016</v>
          </cell>
        </row>
        <row r="37">
          <cell r="A37" t="str">
            <v>21030</v>
          </cell>
        </row>
        <row r="38">
          <cell r="A38" t="str">
            <v>21032</v>
          </cell>
        </row>
        <row r="39">
          <cell r="A39" t="str">
            <v>21103</v>
          </cell>
        </row>
        <row r="40">
          <cell r="A40" t="str">
            <v>21208</v>
          </cell>
        </row>
        <row r="41">
          <cell r="A41" t="str">
            <v>21503</v>
          </cell>
        </row>
        <row r="42">
          <cell r="A42" t="str">
            <v>21517</v>
          </cell>
        </row>
        <row r="43">
          <cell r="A43" t="str">
            <v>21533</v>
          </cell>
        </row>
        <row r="44">
          <cell r="A44" t="str">
            <v>21534</v>
          </cell>
        </row>
        <row r="45">
          <cell r="A45" t="str">
            <v>21540</v>
          </cell>
        </row>
        <row r="46">
          <cell r="A46" t="str">
            <v>21545</v>
          </cell>
        </row>
        <row r="47">
          <cell r="A47" t="str">
            <v>21550</v>
          </cell>
        </row>
        <row r="48">
          <cell r="A48" t="str">
            <v>21555</v>
          </cell>
        </row>
        <row r="49">
          <cell r="A49" t="str">
            <v>21556</v>
          </cell>
        </row>
        <row r="50">
          <cell r="A50" t="str">
            <v>21557</v>
          </cell>
        </row>
        <row r="51">
          <cell r="A51" t="str">
            <v>21558</v>
          </cell>
        </row>
        <row r="52">
          <cell r="A52" t="str">
            <v>21559</v>
          </cell>
        </row>
        <row r="53">
          <cell r="A53" t="str">
            <v>21560</v>
          </cell>
        </row>
        <row r="54">
          <cell r="A54" t="str">
            <v>21561</v>
          </cell>
        </row>
        <row r="55">
          <cell r="A55" t="str">
            <v>23515</v>
          </cell>
        </row>
        <row r="56">
          <cell r="A56" t="str">
            <v>24019</v>
          </cell>
        </row>
        <row r="57">
          <cell r="A57" t="str">
            <v>24070</v>
          </cell>
        </row>
        <row r="58">
          <cell r="A58" t="str">
            <v>24072</v>
          </cell>
        </row>
        <row r="59">
          <cell r="A59" t="str">
            <v>24502</v>
          </cell>
        </row>
        <row r="60">
          <cell r="A60" t="str">
            <v>26549</v>
          </cell>
        </row>
        <row r="61">
          <cell r="A61" t="str">
            <v>26550</v>
          </cell>
        </row>
        <row r="62">
          <cell r="A62" t="str">
            <v>26560</v>
          </cell>
        </row>
        <row r="63">
          <cell r="A63" t="str">
            <v>26569</v>
          </cell>
        </row>
        <row r="64">
          <cell r="A64" t="str">
            <v>27001</v>
          </cell>
        </row>
        <row r="65">
          <cell r="A65" t="str">
            <v>27010</v>
          </cell>
        </row>
        <row r="66">
          <cell r="A66" t="str">
            <v>27504</v>
          </cell>
        </row>
        <row r="67">
          <cell r="A67" t="str">
            <v>27508</v>
          </cell>
        </row>
        <row r="68">
          <cell r="A68" t="str">
            <v>28001</v>
          </cell>
        </row>
        <row r="69">
          <cell r="A69" t="str">
            <v>28008</v>
          </cell>
        </row>
        <row r="70">
          <cell r="A70" t="str">
            <v>28011</v>
          </cell>
        </row>
        <row r="71">
          <cell r="A71" t="str">
            <v>30370</v>
          </cell>
        </row>
        <row r="72">
          <cell r="A72" t="str">
            <v>31010</v>
          </cell>
        </row>
        <row r="73">
          <cell r="A73" t="str">
            <v>31011</v>
          </cell>
        </row>
        <row r="74">
          <cell r="A74" t="str">
            <v>31012</v>
          </cell>
        </row>
        <row r="75">
          <cell r="A75" t="str">
            <v>34004</v>
          </cell>
        </row>
        <row r="76">
          <cell r="A76" t="str">
            <v>34103</v>
          </cell>
        </row>
        <row r="77">
          <cell r="A77" t="str">
            <v>34502</v>
          </cell>
        </row>
        <row r="78">
          <cell r="A78" t="str">
            <v>35003</v>
          </cell>
        </row>
        <row r="79">
          <cell r="A79" t="str">
            <v>35506</v>
          </cell>
        </row>
        <row r="80">
          <cell r="A80" t="str">
            <v>35507</v>
          </cell>
        </row>
        <row r="81">
          <cell r="A81" t="str">
            <v>35516</v>
          </cell>
        </row>
        <row r="82">
          <cell r="A82" t="str">
            <v>36003</v>
          </cell>
        </row>
        <row r="83">
          <cell r="A83" t="str">
            <v>36004</v>
          </cell>
        </row>
        <row r="84">
          <cell r="A84" t="str">
            <v>36005</v>
          </cell>
        </row>
        <row r="85">
          <cell r="A85" t="str">
            <v>36010</v>
          </cell>
        </row>
        <row r="86">
          <cell r="A86" t="str">
            <v>36011</v>
          </cell>
        </row>
        <row r="87">
          <cell r="A87" t="str">
            <v>36012</v>
          </cell>
        </row>
        <row r="88">
          <cell r="A88" t="str">
            <v>36013</v>
          </cell>
        </row>
        <row r="89">
          <cell r="A89" t="str">
            <v>36014</v>
          </cell>
        </row>
        <row r="90">
          <cell r="A90" t="str">
            <v>36015</v>
          </cell>
        </row>
        <row r="91">
          <cell r="A91" t="str">
            <v>36016</v>
          </cell>
        </row>
        <row r="92">
          <cell r="A92" t="str">
            <v>37010</v>
          </cell>
        </row>
        <row r="93">
          <cell r="A93" t="str">
            <v>37043</v>
          </cell>
        </row>
        <row r="94">
          <cell r="A94" t="str">
            <v>37514</v>
          </cell>
        </row>
        <row r="95">
          <cell r="A95" t="str">
            <v>37551</v>
          </cell>
        </row>
        <row r="96">
          <cell r="A96" t="str">
            <v>38001</v>
          </cell>
        </row>
        <row r="97">
          <cell r="A97" t="str">
            <v>38010</v>
          </cell>
        </row>
        <row r="98">
          <cell r="A98" t="str">
            <v>38013</v>
          </cell>
        </row>
        <row r="99">
          <cell r="A99" t="str">
            <v>38014</v>
          </cell>
        </row>
        <row r="100">
          <cell r="A100" t="str">
            <v>38022</v>
          </cell>
        </row>
        <row r="101">
          <cell r="A101" t="str">
            <v>38025</v>
          </cell>
        </row>
        <row r="102">
          <cell r="A102" t="str">
            <v>38509</v>
          </cell>
        </row>
        <row r="103">
          <cell r="A103" t="str">
            <v>38511</v>
          </cell>
        </row>
        <row r="104">
          <cell r="A104" t="str">
            <v>39001</v>
          </cell>
        </row>
        <row r="105">
          <cell r="A105" t="str">
            <v>39002</v>
          </cell>
        </row>
        <row r="106">
          <cell r="A106" t="str">
            <v>39013</v>
          </cell>
        </row>
        <row r="107">
          <cell r="A107" t="str">
            <v>39016</v>
          </cell>
        </row>
        <row r="108">
          <cell r="A108" t="str">
            <v>40101</v>
          </cell>
        </row>
        <row r="109">
          <cell r="A109" t="str">
            <v>40102</v>
          </cell>
        </row>
        <row r="110">
          <cell r="A110" t="str">
            <v>40103</v>
          </cell>
        </row>
        <row r="111">
          <cell r="A111" t="str">
            <v>40104</v>
          </cell>
        </row>
        <row r="112">
          <cell r="A112" t="str">
            <v>40501</v>
          </cell>
        </row>
        <row r="113">
          <cell r="A113" t="str">
            <v>40502</v>
          </cell>
        </row>
        <row r="114">
          <cell r="A114" t="str">
            <v>40503</v>
          </cell>
        </row>
        <row r="115">
          <cell r="A115" t="str">
            <v>40504</v>
          </cell>
        </row>
        <row r="116">
          <cell r="A116" t="str">
            <v>40505</v>
          </cell>
        </row>
        <row r="117">
          <cell r="A117" t="str">
            <v>40507</v>
          </cell>
        </row>
        <row r="118">
          <cell r="A118" t="str">
            <v>40508</v>
          </cell>
        </row>
        <row r="119">
          <cell r="A119" t="str">
            <v>40509</v>
          </cell>
        </row>
        <row r="120">
          <cell r="A120" t="str">
            <v>40510</v>
          </cell>
        </row>
        <row r="121">
          <cell r="A121" t="str">
            <v>40511</v>
          </cell>
        </row>
        <row r="122">
          <cell r="A122" t="str">
            <v>40512</v>
          </cell>
        </row>
        <row r="123">
          <cell r="A123" t="str">
            <v>40513</v>
          </cell>
        </row>
        <row r="124">
          <cell r="A124" t="str">
            <v>40514</v>
          </cell>
        </row>
        <row r="125">
          <cell r="A125" t="str">
            <v>41000</v>
          </cell>
        </row>
        <row r="126">
          <cell r="A126" t="str">
            <v>41001</v>
          </cell>
        </row>
        <row r="127">
          <cell r="A127" t="str">
            <v>41003</v>
          </cell>
        </row>
        <row r="128">
          <cell r="A128" t="str">
            <v>41501</v>
          </cell>
        </row>
        <row r="129">
          <cell r="A129" t="str">
            <v>47505</v>
          </cell>
        </row>
        <row r="130">
          <cell r="A130" t="str">
            <v>50101</v>
          </cell>
        </row>
        <row r="131">
          <cell r="A131" t="str">
            <v>50102</v>
          </cell>
        </row>
        <row r="132">
          <cell r="A132" t="str">
            <v>50103</v>
          </cell>
        </row>
        <row r="133">
          <cell r="A133" t="str">
            <v>50104</v>
          </cell>
        </row>
        <row r="134">
          <cell r="A134" t="str">
            <v>50105</v>
          </cell>
        </row>
        <row r="135">
          <cell r="A135" t="str">
            <v>50106</v>
          </cell>
        </row>
        <row r="136">
          <cell r="A136" t="str">
            <v>50107</v>
          </cell>
        </row>
        <row r="137">
          <cell r="A137" t="str">
            <v>50108</v>
          </cell>
        </row>
        <row r="138">
          <cell r="A138" t="str">
            <v>50109</v>
          </cell>
        </row>
        <row r="139">
          <cell r="A139" t="str">
            <v>50201</v>
          </cell>
        </row>
        <row r="140">
          <cell r="A140" t="str">
            <v>50202</v>
          </cell>
        </row>
        <row r="141">
          <cell r="A141" t="str">
            <v>50203</v>
          </cell>
        </row>
        <row r="142">
          <cell r="A142" t="str">
            <v>50204</v>
          </cell>
        </row>
        <row r="143">
          <cell r="A143" t="str">
            <v>50205</v>
          </cell>
        </row>
        <row r="144">
          <cell r="A144" t="str">
            <v>50206</v>
          </cell>
        </row>
        <row r="145">
          <cell r="A145" t="str">
            <v>50207</v>
          </cell>
        </row>
        <row r="146">
          <cell r="A146" t="str">
            <v>50208</v>
          </cell>
        </row>
        <row r="147">
          <cell r="A147" t="str">
            <v>50209</v>
          </cell>
        </row>
        <row r="148">
          <cell r="A148" t="str">
            <v>50210</v>
          </cell>
        </row>
        <row r="149">
          <cell r="A149" t="str">
            <v>50211</v>
          </cell>
        </row>
        <row r="150">
          <cell r="A150" t="str">
            <v>50212</v>
          </cell>
        </row>
        <row r="151">
          <cell r="A151" t="str">
            <v>50213</v>
          </cell>
        </row>
        <row r="152">
          <cell r="A152" t="str">
            <v>50214</v>
          </cell>
        </row>
        <row r="153">
          <cell r="A153" t="str">
            <v>50215</v>
          </cell>
        </row>
        <row r="154">
          <cell r="A154" t="str">
            <v>50216</v>
          </cell>
        </row>
        <row r="155">
          <cell r="A155" t="str">
            <v>50217</v>
          </cell>
        </row>
        <row r="156">
          <cell r="A156" t="str">
            <v>50218</v>
          </cell>
        </row>
        <row r="157">
          <cell r="A157" t="str">
            <v>50219</v>
          </cell>
        </row>
        <row r="158">
          <cell r="A158" t="str">
            <v>50220</v>
          </cell>
        </row>
        <row r="159">
          <cell r="A159" t="str">
            <v>50221</v>
          </cell>
        </row>
        <row r="160">
          <cell r="A160" t="str">
            <v>50222</v>
          </cell>
        </row>
        <row r="161">
          <cell r="A161" t="str">
            <v>50223</v>
          </cell>
        </row>
        <row r="162">
          <cell r="A162" t="str">
            <v>50224</v>
          </cell>
        </row>
        <row r="163">
          <cell r="A163" t="str">
            <v>50225</v>
          </cell>
        </row>
        <row r="164">
          <cell r="A164" t="str">
            <v>50226</v>
          </cell>
        </row>
        <row r="165">
          <cell r="A165" t="str">
            <v>50227</v>
          </cell>
        </row>
        <row r="166">
          <cell r="A166" t="str">
            <v>50228</v>
          </cell>
        </row>
        <row r="167">
          <cell r="A167" t="str">
            <v>50229</v>
          </cell>
        </row>
        <row r="168">
          <cell r="A168" t="str">
            <v>50230</v>
          </cell>
        </row>
        <row r="169">
          <cell r="A169" t="str">
            <v>50231</v>
          </cell>
        </row>
        <row r="170">
          <cell r="A170" t="str">
            <v>50232</v>
          </cell>
        </row>
        <row r="171">
          <cell r="A171" t="str">
            <v>50233</v>
          </cell>
        </row>
        <row r="172">
          <cell r="A172" t="str">
            <v>50234</v>
          </cell>
        </row>
        <row r="173">
          <cell r="A173" t="str">
            <v>50301</v>
          </cell>
        </row>
        <row r="174">
          <cell r="A174" t="str">
            <v>50302</v>
          </cell>
        </row>
        <row r="175">
          <cell r="A175" t="str">
            <v>50303</v>
          </cell>
        </row>
        <row r="176">
          <cell r="A176" t="str">
            <v>50304</v>
          </cell>
        </row>
        <row r="177">
          <cell r="A177" t="str">
            <v>50305</v>
          </cell>
        </row>
        <row r="178">
          <cell r="A178" t="str">
            <v>50306</v>
          </cell>
        </row>
        <row r="179">
          <cell r="A179" t="str">
            <v>50307</v>
          </cell>
        </row>
        <row r="180">
          <cell r="A180" t="str">
            <v>50308</v>
          </cell>
        </row>
        <row r="181">
          <cell r="A181" t="str">
            <v>50309</v>
          </cell>
        </row>
        <row r="182">
          <cell r="A182" t="str">
            <v>50310</v>
          </cell>
        </row>
        <row r="183">
          <cell r="A183" t="str">
            <v>50311</v>
          </cell>
        </row>
        <row r="184">
          <cell r="A184" t="str">
            <v>50312</v>
          </cell>
        </row>
        <row r="185">
          <cell r="A185" t="str">
            <v>50313</v>
          </cell>
        </row>
        <row r="186">
          <cell r="A186" t="str">
            <v>50314</v>
          </cell>
        </row>
        <row r="187">
          <cell r="A187" t="str">
            <v>50315</v>
          </cell>
        </row>
        <row r="188">
          <cell r="A188" t="str">
            <v>50316</v>
          </cell>
        </row>
        <row r="189">
          <cell r="A189" t="str">
            <v>50317</v>
          </cell>
        </row>
        <row r="190">
          <cell r="A190" t="str">
            <v>50318</v>
          </cell>
        </row>
        <row r="191">
          <cell r="A191" t="str">
            <v>50319</v>
          </cell>
        </row>
        <row r="192">
          <cell r="A192" t="str">
            <v>50320</v>
          </cell>
        </row>
        <row r="193">
          <cell r="A193" t="str">
            <v>50321</v>
          </cell>
        </row>
        <row r="194">
          <cell r="A194" t="str">
            <v>50322</v>
          </cell>
        </row>
        <row r="195">
          <cell r="A195" t="str">
            <v>50323</v>
          </cell>
        </row>
        <row r="196">
          <cell r="A196" t="str">
            <v>50324</v>
          </cell>
        </row>
        <row r="197">
          <cell r="A197" t="str">
            <v>50325</v>
          </cell>
        </row>
        <row r="198">
          <cell r="A198" t="str">
            <v>50401</v>
          </cell>
        </row>
        <row r="199">
          <cell r="A199" t="str">
            <v>50402</v>
          </cell>
        </row>
        <row r="200">
          <cell r="A200" t="str">
            <v>50403</v>
          </cell>
        </row>
        <row r="201">
          <cell r="A201" t="str">
            <v>50404</v>
          </cell>
        </row>
        <row r="202">
          <cell r="A202" t="str">
            <v>50405</v>
          </cell>
        </row>
        <row r="203">
          <cell r="A203" t="str">
            <v>50406</v>
          </cell>
        </row>
        <row r="204">
          <cell r="A204" t="str">
            <v>50407</v>
          </cell>
        </row>
        <row r="205">
          <cell r="A205" t="str">
            <v>50408</v>
          </cell>
        </row>
        <row r="206">
          <cell r="A206" t="str">
            <v>50409</v>
          </cell>
        </row>
        <row r="207">
          <cell r="A207" t="str">
            <v>50409a</v>
          </cell>
        </row>
        <row r="208">
          <cell r="A208" t="str">
            <v>50410</v>
          </cell>
        </row>
        <row r="209">
          <cell r="A209" t="str">
            <v>50411</v>
          </cell>
        </row>
        <row r="210">
          <cell r="A210" t="str">
            <v>50412</v>
          </cell>
        </row>
        <row r="211">
          <cell r="A211" t="str">
            <v>50413</v>
          </cell>
        </row>
        <row r="212">
          <cell r="A212" t="str">
            <v>50414</v>
          </cell>
        </row>
        <row r="213">
          <cell r="A213" t="str">
            <v>50415</v>
          </cell>
        </row>
        <row r="214">
          <cell r="A214" t="str">
            <v>50416</v>
          </cell>
        </row>
        <row r="215">
          <cell r="A215" t="str">
            <v>50500</v>
          </cell>
        </row>
        <row r="216">
          <cell r="A216" t="str">
            <v>50502</v>
          </cell>
        </row>
        <row r="217">
          <cell r="A217" t="str">
            <v>50503</v>
          </cell>
        </row>
        <row r="218">
          <cell r="A218" t="str">
            <v>50504</v>
          </cell>
        </row>
        <row r="219">
          <cell r="A219" t="str">
            <v>60503</v>
          </cell>
        </row>
        <row r="220">
          <cell r="A220" t="str">
            <v>60504</v>
          </cell>
        </row>
        <row r="221">
          <cell r="A221" t="str">
            <v>60505</v>
          </cell>
        </row>
        <row r="222">
          <cell r="A222" t="str">
            <v>60507</v>
          </cell>
        </row>
        <row r="223">
          <cell r="A223" t="str">
            <v>60508</v>
          </cell>
        </row>
        <row r="224">
          <cell r="A224" t="str">
            <v>60510</v>
          </cell>
        </row>
        <row r="225">
          <cell r="A225" t="str">
            <v>60511</v>
          </cell>
        </row>
        <row r="226">
          <cell r="A226" t="str">
            <v>60512</v>
          </cell>
        </row>
        <row r="227">
          <cell r="A227" t="str">
            <v>60514</v>
          </cell>
        </row>
        <row r="228">
          <cell r="A228" t="str">
            <v>60515</v>
          </cell>
        </row>
        <row r="229">
          <cell r="A229" t="str">
            <v>60516</v>
          </cell>
        </row>
        <row r="230">
          <cell r="A230" t="str">
            <v>60517</v>
          </cell>
        </row>
        <row r="231">
          <cell r="A231" t="str">
            <v>60518</v>
          </cell>
        </row>
        <row r="232">
          <cell r="A232" t="str">
            <v>60519</v>
          </cell>
        </row>
        <row r="233">
          <cell r="A233" t="str">
            <v>60520</v>
          </cell>
        </row>
        <row r="234">
          <cell r="A234" t="str">
            <v>62530</v>
          </cell>
        </row>
        <row r="235">
          <cell r="A235" t="str">
            <v>62543</v>
          </cell>
        </row>
        <row r="236">
          <cell r="A236" t="str">
            <v>64001</v>
          </cell>
        </row>
        <row r="237">
          <cell r="A237" t="str">
            <v>64010</v>
          </cell>
        </row>
        <row r="238">
          <cell r="A238" t="str">
            <v>64504</v>
          </cell>
        </row>
        <row r="239">
          <cell r="A239" t="str">
            <v>65501</v>
          </cell>
        </row>
        <row r="240">
          <cell r="A240" t="str">
            <v>65502</v>
          </cell>
        </row>
        <row r="241">
          <cell r="A241" t="str">
            <v>65507</v>
          </cell>
        </row>
        <row r="242">
          <cell r="A242" t="str">
            <v>65508</v>
          </cell>
        </row>
        <row r="243">
          <cell r="A243" t="str">
            <v>65509</v>
          </cell>
        </row>
        <row r="244">
          <cell r="A244" t="str">
            <v>65511</v>
          </cell>
        </row>
        <row r="245">
          <cell r="A245" t="str">
            <v>65512</v>
          </cell>
        </row>
        <row r="246">
          <cell r="A246" t="str">
            <v>65513</v>
          </cell>
        </row>
        <row r="247">
          <cell r="A247" t="str">
            <v>65514</v>
          </cell>
        </row>
        <row r="248">
          <cell r="A248" t="str">
            <v>65515</v>
          </cell>
        </row>
        <row r="249">
          <cell r="A249" t="str">
            <v>65516</v>
          </cell>
        </row>
        <row r="250">
          <cell r="A250" t="str">
            <v>65517</v>
          </cell>
        </row>
        <row r="251">
          <cell r="A251" t="str">
            <v>66009</v>
          </cell>
        </row>
        <row r="252">
          <cell r="A252" t="str">
            <v>66010</v>
          </cell>
        </row>
        <row r="253">
          <cell r="A253" t="str">
            <v>66013</v>
          </cell>
        </row>
        <row r="254">
          <cell r="A254" t="str">
            <v>66015</v>
          </cell>
        </row>
        <row r="255">
          <cell r="A255" t="str">
            <v>66016</v>
          </cell>
        </row>
        <row r="256">
          <cell r="A256" t="str">
            <v>66017</v>
          </cell>
        </row>
        <row r="257">
          <cell r="A257" t="str">
            <v>69502</v>
          </cell>
        </row>
        <row r="258">
          <cell r="A258" t="str">
            <v>69503</v>
          </cell>
        </row>
        <row r="259">
          <cell r="A259" t="str">
            <v>69506</v>
          </cell>
        </row>
        <row r="260">
          <cell r="A260" t="str">
            <v>69509</v>
          </cell>
        </row>
        <row r="261">
          <cell r="A261" t="str">
            <v>69510</v>
          </cell>
        </row>
        <row r="262">
          <cell r="A262" t="str">
            <v>69512</v>
          </cell>
        </row>
        <row r="263">
          <cell r="A263" t="str">
            <v>69515</v>
          </cell>
        </row>
        <row r="264">
          <cell r="A264" t="str">
            <v>69517</v>
          </cell>
        </row>
        <row r="265">
          <cell r="A265" t="str">
            <v>69520</v>
          </cell>
        </row>
        <row r="266">
          <cell r="A266" t="str">
            <v>70101</v>
          </cell>
        </row>
        <row r="267">
          <cell r="A267" t="str">
            <v>70201</v>
          </cell>
        </row>
        <row r="268">
          <cell r="A268" t="str">
            <v>70301</v>
          </cell>
        </row>
        <row r="269">
          <cell r="A269" t="str">
            <v>70302</v>
          </cell>
        </row>
        <row r="270">
          <cell r="A270" t="str">
            <v>70303</v>
          </cell>
        </row>
        <row r="271">
          <cell r="A271" t="str">
            <v>70304</v>
          </cell>
        </row>
        <row r="272">
          <cell r="A272" t="str">
            <v>70305</v>
          </cell>
        </row>
        <row r="273">
          <cell r="A273" t="str">
            <v>70306</v>
          </cell>
        </row>
        <row r="274">
          <cell r="A274" t="str">
            <v>70307</v>
          </cell>
        </row>
        <row r="275">
          <cell r="A275" t="str">
            <v>80102</v>
          </cell>
        </row>
        <row r="276">
          <cell r="A276" t="str">
            <v>80103</v>
          </cell>
        </row>
        <row r="277">
          <cell r="A277" t="str">
            <v>80108</v>
          </cell>
        </row>
        <row r="278">
          <cell r="A278" t="str">
            <v>80114</v>
          </cell>
        </row>
        <row r="279">
          <cell r="A279" t="str">
            <v>80115</v>
          </cell>
        </row>
        <row r="280">
          <cell r="A280" t="str">
            <v>80132</v>
          </cell>
        </row>
        <row r="281">
          <cell r="A281" t="str">
            <v>80136</v>
          </cell>
        </row>
        <row r="282">
          <cell r="A282" t="str">
            <v>80144</v>
          </cell>
        </row>
        <row r="283">
          <cell r="A283" t="str">
            <v>80169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OMPOSIÇÃO"/>
      <sheetName val="QUANTITATIVO"/>
      <sheetName val="CRONOGRAMA"/>
    </sheetNames>
    <sheetDataSet>
      <sheetData sheetId="0" refreshError="1">
        <row r="8">
          <cell r="C8">
            <v>1.59</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 val="resumo"/>
      <sheetName val="central"/>
      <sheetName val="b1"/>
      <sheetName val="b2"/>
      <sheetName val="b3"/>
      <sheetName val="b4"/>
      <sheetName val="frentes"/>
      <sheetName val="aloj"/>
      <sheetName val="lote B"/>
      <sheetName val="G-REV_C"/>
      <sheetName val="BDI"/>
      <sheetName val="Encargos Sociais"/>
      <sheetName val="Plan1 (2)"/>
      <sheetName val="Indireto - 40 meses"/>
      <sheetName val="Plan1"/>
      <sheetName val="Sal"/>
      <sheetName val="Gráfico MO"/>
      <sheetName val="Bens Duráveis"/>
      <sheetName val="2"/>
      <sheetName val="3"/>
      <sheetName val="5"/>
      <sheetName val="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
          <cell r="B4" t="str">
            <v>Ajudante</v>
          </cell>
          <cell r="C4">
            <v>1.95</v>
          </cell>
          <cell r="D4">
            <v>1.1100000000000001</v>
          </cell>
          <cell r="E4">
            <v>0.94</v>
          </cell>
          <cell r="F4">
            <v>0.87</v>
          </cell>
          <cell r="G4">
            <v>0.94</v>
          </cell>
        </row>
        <row r="5">
          <cell r="B5" t="str">
            <v>Ajudante (Carga e Descarga)</v>
          </cell>
          <cell r="C5">
            <v>1.95</v>
          </cell>
          <cell r="D5">
            <v>1.1100000000000001</v>
          </cell>
          <cell r="E5">
            <v>0.94</v>
          </cell>
          <cell r="F5">
            <v>0.87</v>
          </cell>
          <cell r="G5">
            <v>0.94</v>
          </cell>
        </row>
        <row r="6">
          <cell r="B6" t="str">
            <v>Almoxarife</v>
          </cell>
          <cell r="C6">
            <v>5</v>
          </cell>
          <cell r="D6">
            <v>2.84</v>
          </cell>
          <cell r="E6">
            <v>2.44</v>
          </cell>
          <cell r="F6">
            <v>2.6093636363636361</v>
          </cell>
          <cell r="G6">
            <v>2.61</v>
          </cell>
        </row>
        <row r="7">
          <cell r="B7" t="str">
            <v>Analista de sistema</v>
          </cell>
          <cell r="C7">
            <v>3380.64</v>
          </cell>
          <cell r="D7">
            <v>1917.44</v>
          </cell>
          <cell r="E7">
            <v>1498</v>
          </cell>
          <cell r="F7">
            <v>1498</v>
          </cell>
          <cell r="G7">
            <v>1498</v>
          </cell>
        </row>
        <row r="8">
          <cell r="B8" t="str">
            <v>Apontador</v>
          </cell>
          <cell r="C8">
            <v>3.2</v>
          </cell>
          <cell r="D8">
            <v>1.81</v>
          </cell>
          <cell r="E8">
            <v>1.56</v>
          </cell>
          <cell r="F8">
            <v>1.0441363636363636</v>
          </cell>
          <cell r="G8">
            <v>1.68</v>
          </cell>
        </row>
        <row r="9">
          <cell r="B9" t="str">
            <v>Assist. de Rede</v>
          </cell>
          <cell r="C9">
            <v>1500</v>
          </cell>
          <cell r="D9">
            <v>850.77</v>
          </cell>
          <cell r="E9">
            <v>664.21</v>
          </cell>
          <cell r="F9">
            <v>664.21</v>
          </cell>
          <cell r="G9">
            <v>664.21</v>
          </cell>
        </row>
        <row r="10">
          <cell r="B10" t="str">
            <v>Assist. de Engenharia</v>
          </cell>
          <cell r="C10">
            <v>3380.64</v>
          </cell>
          <cell r="D10">
            <v>1917.44</v>
          </cell>
          <cell r="E10">
            <v>1498</v>
          </cell>
          <cell r="F10">
            <v>1500</v>
          </cell>
          <cell r="G10">
            <v>1500</v>
          </cell>
        </row>
        <row r="11">
          <cell r="B11" t="str">
            <v>Orçamentista</v>
          </cell>
          <cell r="F11">
            <v>1500</v>
          </cell>
          <cell r="G11">
            <v>1500</v>
          </cell>
        </row>
        <row r="12">
          <cell r="B12" t="str">
            <v>Assist. Financeiro</v>
          </cell>
          <cell r="C12">
            <v>4858.3599999999997</v>
          </cell>
          <cell r="D12">
            <v>2755.58</v>
          </cell>
          <cell r="E12">
            <v>1498</v>
          </cell>
          <cell r="F12">
            <v>1498</v>
          </cell>
          <cell r="G12">
            <v>1498</v>
          </cell>
        </row>
        <row r="13">
          <cell r="B13" t="str">
            <v>Assistente Social</v>
          </cell>
          <cell r="C13">
            <v>1433.7</v>
          </cell>
          <cell r="D13">
            <v>813.17</v>
          </cell>
          <cell r="E13">
            <v>961</v>
          </cell>
          <cell r="F13">
            <v>961</v>
          </cell>
          <cell r="G13">
            <v>961</v>
          </cell>
        </row>
        <row r="14">
          <cell r="B14" t="str">
            <v>Assistente técnico I</v>
          </cell>
          <cell r="C14">
            <v>1805.4</v>
          </cell>
          <cell r="D14">
            <v>1023.99</v>
          </cell>
          <cell r="E14">
            <v>961</v>
          </cell>
          <cell r="F14">
            <v>961</v>
          </cell>
          <cell r="G14">
            <v>961</v>
          </cell>
        </row>
        <row r="15">
          <cell r="B15" t="str">
            <v>Aux. de arquivo</v>
          </cell>
          <cell r="C15">
            <v>485.92</v>
          </cell>
          <cell r="D15">
            <v>275.61</v>
          </cell>
          <cell r="E15">
            <v>204</v>
          </cell>
          <cell r="F15">
            <v>204</v>
          </cell>
          <cell r="G15">
            <v>204</v>
          </cell>
        </row>
        <row r="16">
          <cell r="B16" t="str">
            <v>Aux. de pessoal</v>
          </cell>
          <cell r="C16">
            <v>3.2</v>
          </cell>
          <cell r="D16">
            <v>1.81</v>
          </cell>
          <cell r="E16">
            <v>1.56</v>
          </cell>
          <cell r="F16">
            <v>1.5576363636363637</v>
          </cell>
          <cell r="G16">
            <v>1.68</v>
          </cell>
        </row>
        <row r="17">
          <cell r="B17" t="str">
            <v>Aux. Financeiro</v>
          </cell>
          <cell r="C17">
            <v>878.63</v>
          </cell>
          <cell r="D17">
            <v>498.34</v>
          </cell>
          <cell r="E17">
            <v>749</v>
          </cell>
          <cell r="F17">
            <v>749</v>
          </cell>
          <cell r="G17">
            <v>749</v>
          </cell>
        </row>
        <row r="18">
          <cell r="B18" t="str">
            <v>Aux. Laboratório</v>
          </cell>
          <cell r="C18">
            <v>3.2</v>
          </cell>
          <cell r="D18">
            <v>1.81</v>
          </cell>
          <cell r="E18">
            <v>1.56</v>
          </cell>
          <cell r="F18">
            <v>1.56</v>
          </cell>
          <cell r="G18">
            <v>1.68</v>
          </cell>
        </row>
        <row r="19">
          <cell r="B19" t="str">
            <v>Aux. Segurança</v>
          </cell>
          <cell r="C19">
            <v>3.2</v>
          </cell>
          <cell r="D19">
            <v>1.81</v>
          </cell>
          <cell r="E19">
            <v>1.56</v>
          </cell>
          <cell r="F19">
            <v>1.56</v>
          </cell>
          <cell r="G19">
            <v>1.68</v>
          </cell>
        </row>
        <row r="20">
          <cell r="B20" t="str">
            <v>Cadista</v>
          </cell>
          <cell r="F20">
            <v>1000</v>
          </cell>
          <cell r="G20">
            <v>1000</v>
          </cell>
        </row>
        <row r="21">
          <cell r="B21" t="str">
            <v>Aux. técnico</v>
          </cell>
          <cell r="C21">
            <v>933.11</v>
          </cell>
          <cell r="D21">
            <v>529.24</v>
          </cell>
          <cell r="E21">
            <v>749</v>
          </cell>
          <cell r="F21">
            <v>342.68</v>
          </cell>
          <cell r="G21">
            <v>749</v>
          </cell>
        </row>
        <row r="22">
          <cell r="B22" t="str">
            <v>Aux. Serv. Gerais</v>
          </cell>
          <cell r="F22">
            <v>342.68</v>
          </cell>
          <cell r="G22">
            <v>342.68</v>
          </cell>
        </row>
        <row r="23">
          <cell r="B23" t="str">
            <v>Aux.almoxarifado</v>
          </cell>
          <cell r="C23">
            <v>3.67</v>
          </cell>
          <cell r="D23">
            <v>2.08</v>
          </cell>
          <cell r="E23">
            <v>3.4045454545454548</v>
          </cell>
          <cell r="F23">
            <v>1.5576363636363637</v>
          </cell>
          <cell r="G23">
            <v>3.4</v>
          </cell>
        </row>
        <row r="24">
          <cell r="B24" t="str">
            <v>Auxiliar de Topografia</v>
          </cell>
          <cell r="C24">
            <v>3.2</v>
          </cell>
          <cell r="D24">
            <v>1.81</v>
          </cell>
          <cell r="E24">
            <v>0.94</v>
          </cell>
          <cell r="F24">
            <v>0.94</v>
          </cell>
          <cell r="G24">
            <v>1.68</v>
          </cell>
        </row>
        <row r="25">
          <cell r="B25" t="str">
            <v>Carpinteiro</v>
          </cell>
          <cell r="C25">
            <v>3.2</v>
          </cell>
          <cell r="D25">
            <v>1.81</v>
          </cell>
          <cell r="E25">
            <v>1.56</v>
          </cell>
          <cell r="F25">
            <v>1.5576363636363637</v>
          </cell>
          <cell r="G25">
            <v>1.68</v>
          </cell>
        </row>
        <row r="26">
          <cell r="B26" t="str">
            <v>Chefe Administrativo</v>
          </cell>
          <cell r="C26">
            <v>3919.9999999999995</v>
          </cell>
          <cell r="D26">
            <v>2223.36</v>
          </cell>
          <cell r="E26">
            <v>2244</v>
          </cell>
          <cell r="F26">
            <v>2244</v>
          </cell>
          <cell r="G26">
            <v>2244</v>
          </cell>
        </row>
        <row r="27">
          <cell r="B27" t="str">
            <v>Chefe de Laboratório</v>
          </cell>
          <cell r="C27">
            <v>3919.9999999999995</v>
          </cell>
          <cell r="D27">
            <v>2223.36</v>
          </cell>
          <cell r="E27">
            <v>2244</v>
          </cell>
          <cell r="F27">
            <v>956.9</v>
          </cell>
          <cell r="G27">
            <v>2244</v>
          </cell>
        </row>
        <row r="28">
          <cell r="B28" t="str">
            <v>Chefe de Materiais</v>
          </cell>
          <cell r="C28">
            <v>3919.9999999999995</v>
          </cell>
          <cell r="D28">
            <v>2223.36</v>
          </cell>
          <cell r="E28">
            <v>2244</v>
          </cell>
          <cell r="F28">
            <v>2244</v>
          </cell>
          <cell r="G28">
            <v>2244</v>
          </cell>
        </row>
        <row r="29">
          <cell r="B29" t="str">
            <v>Eng. de Medição</v>
          </cell>
          <cell r="C29">
            <v>4804.05</v>
          </cell>
          <cell r="D29">
            <v>2724.77</v>
          </cell>
          <cell r="E29">
            <v>2312</v>
          </cell>
          <cell r="F29">
            <v>2500</v>
          </cell>
          <cell r="G29">
            <v>2500</v>
          </cell>
        </row>
        <row r="30">
          <cell r="B30" t="str">
            <v>Chefe S. Pessoal</v>
          </cell>
          <cell r="C30">
            <v>3919.9999999999995</v>
          </cell>
          <cell r="D30">
            <v>2223.36</v>
          </cell>
          <cell r="E30">
            <v>2244</v>
          </cell>
          <cell r="F30">
            <v>2000</v>
          </cell>
          <cell r="G30">
            <v>2244</v>
          </cell>
        </row>
        <row r="31">
          <cell r="B31" t="str">
            <v>Comprador</v>
          </cell>
          <cell r="C31">
            <v>7.26</v>
          </cell>
          <cell r="D31">
            <v>4.12</v>
          </cell>
          <cell r="E31">
            <v>4.3681818181818182</v>
          </cell>
          <cell r="F31">
            <v>4.3681818181818182</v>
          </cell>
          <cell r="G31">
            <v>4.37</v>
          </cell>
        </row>
        <row r="32">
          <cell r="B32" t="str">
            <v>Contador</v>
          </cell>
          <cell r="C32">
            <v>4115.74</v>
          </cell>
          <cell r="D32">
            <v>2334.38</v>
          </cell>
          <cell r="E32">
            <v>2244</v>
          </cell>
          <cell r="F32">
            <v>2244</v>
          </cell>
          <cell r="G32">
            <v>2244</v>
          </cell>
        </row>
        <row r="33">
          <cell r="B33" t="str">
            <v>Contínuo</v>
          </cell>
          <cell r="F33">
            <v>1.0441363636363636</v>
          </cell>
          <cell r="G33">
            <v>0.94</v>
          </cell>
        </row>
        <row r="34">
          <cell r="B34" t="str">
            <v>Coord. Desenv. Proj.</v>
          </cell>
          <cell r="C34">
            <v>7300</v>
          </cell>
          <cell r="D34">
            <v>4140.43</v>
          </cell>
          <cell r="E34">
            <v>2312</v>
          </cell>
          <cell r="F34">
            <v>2312</v>
          </cell>
          <cell r="G34">
            <v>2312</v>
          </cell>
        </row>
        <row r="35">
          <cell r="B35" t="str">
            <v>Coord. Topografia</v>
          </cell>
          <cell r="C35">
            <v>7300</v>
          </cell>
          <cell r="D35">
            <v>4140.43</v>
          </cell>
          <cell r="E35">
            <v>2312</v>
          </cell>
          <cell r="F35">
            <v>2312</v>
          </cell>
          <cell r="G35">
            <v>2312</v>
          </cell>
        </row>
        <row r="36">
          <cell r="B36" t="str">
            <v>Copeira</v>
          </cell>
          <cell r="C36">
            <v>2.21</v>
          </cell>
          <cell r="D36">
            <v>1.25</v>
          </cell>
          <cell r="E36">
            <v>1.01</v>
          </cell>
          <cell r="F36">
            <v>1.0441363636363636</v>
          </cell>
          <cell r="G36">
            <v>0.94</v>
          </cell>
        </row>
        <row r="37">
          <cell r="B37" t="str">
            <v>Desenhista Projetista</v>
          </cell>
          <cell r="C37">
            <v>3219.64</v>
          </cell>
          <cell r="D37">
            <v>1826.12</v>
          </cell>
          <cell r="E37">
            <v>1498</v>
          </cell>
          <cell r="F37">
            <v>1498</v>
          </cell>
          <cell r="G37">
            <v>1498</v>
          </cell>
        </row>
        <row r="38">
          <cell r="B38" t="str">
            <v>Eletricista</v>
          </cell>
          <cell r="C38">
            <v>3.2</v>
          </cell>
          <cell r="D38">
            <v>1.81</v>
          </cell>
          <cell r="E38">
            <v>1.81</v>
          </cell>
          <cell r="F38">
            <v>1.81</v>
          </cell>
          <cell r="G38">
            <v>1.9</v>
          </cell>
        </row>
        <row r="39">
          <cell r="B39" t="str">
            <v>Enc.Serv.Gerais</v>
          </cell>
          <cell r="C39">
            <v>3380.64</v>
          </cell>
          <cell r="D39">
            <v>1917.44</v>
          </cell>
          <cell r="E39">
            <v>1498</v>
          </cell>
          <cell r="F39">
            <v>510.88</v>
          </cell>
          <cell r="G39">
            <v>1498</v>
          </cell>
        </row>
        <row r="40">
          <cell r="B40" t="str">
            <v>Encanador</v>
          </cell>
          <cell r="C40">
            <v>3.2</v>
          </cell>
          <cell r="D40">
            <v>1.81</v>
          </cell>
          <cell r="E40">
            <v>1.81</v>
          </cell>
          <cell r="F40">
            <v>1.81</v>
          </cell>
          <cell r="G40">
            <v>1.9</v>
          </cell>
        </row>
        <row r="41">
          <cell r="B41" t="str">
            <v>Encarregado Comercial</v>
          </cell>
          <cell r="C41">
            <v>3380.64</v>
          </cell>
          <cell r="D41">
            <v>1917.44</v>
          </cell>
          <cell r="E41">
            <v>1498</v>
          </cell>
          <cell r="F41">
            <v>1498</v>
          </cell>
          <cell r="G41">
            <v>1498</v>
          </cell>
        </row>
        <row r="42">
          <cell r="B42" t="str">
            <v>Encarregado de Apropriação</v>
          </cell>
          <cell r="C42">
            <v>3380.64</v>
          </cell>
          <cell r="D42">
            <v>1917.44</v>
          </cell>
          <cell r="E42">
            <v>1498</v>
          </cell>
          <cell r="F42">
            <v>1498</v>
          </cell>
          <cell r="G42">
            <v>1498</v>
          </cell>
        </row>
        <row r="43">
          <cell r="B43" t="str">
            <v>Encarregado de Transportes</v>
          </cell>
          <cell r="C43">
            <v>3380.64</v>
          </cell>
          <cell r="D43">
            <v>1917.44</v>
          </cell>
          <cell r="E43">
            <v>1498</v>
          </cell>
          <cell r="F43">
            <v>1498</v>
          </cell>
          <cell r="G43">
            <v>1498</v>
          </cell>
        </row>
        <row r="44">
          <cell r="B44" t="str">
            <v>Encarregado de Produção</v>
          </cell>
          <cell r="C44">
            <v>3380.64</v>
          </cell>
          <cell r="D44">
            <v>1917.44</v>
          </cell>
          <cell r="E44">
            <v>1498</v>
          </cell>
          <cell r="F44">
            <v>1498</v>
          </cell>
          <cell r="G44">
            <v>1100</v>
          </cell>
        </row>
        <row r="45">
          <cell r="B45" t="str">
            <v>Mestre de Obras</v>
          </cell>
          <cell r="C45">
            <v>3380.64</v>
          </cell>
          <cell r="D45">
            <v>1917.44</v>
          </cell>
          <cell r="E45">
            <v>2244</v>
          </cell>
          <cell r="F45">
            <v>3500</v>
          </cell>
          <cell r="G45">
            <v>2500</v>
          </cell>
        </row>
        <row r="46">
          <cell r="B46" t="str">
            <v>Enc. Frente Serviço</v>
          </cell>
          <cell r="E46">
            <v>838.2</v>
          </cell>
          <cell r="F46">
            <v>2000</v>
          </cell>
          <cell r="G46">
            <v>2000</v>
          </cell>
        </row>
        <row r="47">
          <cell r="B47" t="str">
            <v>Enc. Financeiro</v>
          </cell>
          <cell r="E47">
            <v>1498</v>
          </cell>
          <cell r="F47">
            <v>1000</v>
          </cell>
          <cell r="G47">
            <v>1498</v>
          </cell>
        </row>
        <row r="48">
          <cell r="B48" t="str">
            <v>Enc. Pessoal</v>
          </cell>
          <cell r="E48">
            <v>1498</v>
          </cell>
          <cell r="F48">
            <v>1000</v>
          </cell>
          <cell r="G48">
            <v>1498</v>
          </cell>
        </row>
        <row r="49">
          <cell r="B49" t="str">
            <v>Eng. Seg.Trabalho</v>
          </cell>
          <cell r="C49">
            <v>5161.32</v>
          </cell>
          <cell r="D49">
            <v>2927.41</v>
          </cell>
          <cell r="E49">
            <v>2312</v>
          </cell>
          <cell r="F49">
            <v>2500</v>
          </cell>
          <cell r="G49">
            <v>2500</v>
          </cell>
        </row>
        <row r="50">
          <cell r="B50" t="str">
            <v>Engenheiro C. Qualidade</v>
          </cell>
          <cell r="C50">
            <v>5161.32</v>
          </cell>
          <cell r="D50">
            <v>2927.41</v>
          </cell>
          <cell r="E50">
            <v>2312</v>
          </cell>
          <cell r="F50">
            <v>2500</v>
          </cell>
          <cell r="G50">
            <v>2500</v>
          </cell>
        </row>
        <row r="51">
          <cell r="B51" t="str">
            <v>Engenheiro Produção</v>
          </cell>
          <cell r="C51">
            <v>5161.32</v>
          </cell>
          <cell r="D51">
            <v>2927.41</v>
          </cell>
          <cell r="E51">
            <v>2312</v>
          </cell>
          <cell r="F51">
            <v>2500</v>
          </cell>
          <cell r="G51">
            <v>2800</v>
          </cell>
        </row>
        <row r="52">
          <cell r="B52" t="str">
            <v>Eng. Projetos</v>
          </cell>
          <cell r="C52">
            <v>5161.32</v>
          </cell>
          <cell r="D52">
            <v>2927.41</v>
          </cell>
          <cell r="E52">
            <v>2312</v>
          </cell>
          <cell r="F52">
            <v>2500</v>
          </cell>
          <cell r="G52">
            <v>2500</v>
          </cell>
        </row>
        <row r="53">
          <cell r="B53" t="str">
            <v>Eng. Planejamento</v>
          </cell>
          <cell r="C53">
            <v>5161.32</v>
          </cell>
          <cell r="D53">
            <v>2927.41</v>
          </cell>
          <cell r="E53">
            <v>2312</v>
          </cell>
          <cell r="F53">
            <v>2800</v>
          </cell>
          <cell r="G53">
            <v>2800</v>
          </cell>
        </row>
        <row r="54">
          <cell r="B54" t="str">
            <v>Eng. Métodos Constr.</v>
          </cell>
          <cell r="F54">
            <v>2800</v>
          </cell>
          <cell r="G54">
            <v>2800</v>
          </cell>
        </row>
        <row r="55">
          <cell r="B55" t="str">
            <v>Engenheiro de Minas</v>
          </cell>
          <cell r="C55">
            <v>5161.32</v>
          </cell>
          <cell r="D55">
            <v>2927.41</v>
          </cell>
          <cell r="E55">
            <v>2312</v>
          </cell>
          <cell r="F55">
            <v>2800</v>
          </cell>
          <cell r="G55">
            <v>2800</v>
          </cell>
        </row>
        <row r="56">
          <cell r="B56" t="str">
            <v>Geólogo</v>
          </cell>
          <cell r="E56">
            <v>2312</v>
          </cell>
          <cell r="F56">
            <v>2800</v>
          </cell>
          <cell r="G56">
            <v>2800</v>
          </cell>
        </row>
        <row r="57">
          <cell r="B57" t="str">
            <v>Faxineiro</v>
          </cell>
          <cell r="C57">
            <v>1.79</v>
          </cell>
          <cell r="D57">
            <v>1.02</v>
          </cell>
          <cell r="E57">
            <v>0.94</v>
          </cell>
          <cell r="F57">
            <v>1.0441363636363636</v>
          </cell>
          <cell r="G57">
            <v>0.94</v>
          </cell>
        </row>
        <row r="58">
          <cell r="B58" t="str">
            <v>Ferramenteiro</v>
          </cell>
          <cell r="C58">
            <v>2.21</v>
          </cell>
          <cell r="D58">
            <v>1.25</v>
          </cell>
          <cell r="E58">
            <v>1.56</v>
          </cell>
          <cell r="F58">
            <v>1.56</v>
          </cell>
          <cell r="G58">
            <v>1.9</v>
          </cell>
        </row>
        <row r="59">
          <cell r="B59" t="str">
            <v>Gerente Adm. Financeiro</v>
          </cell>
          <cell r="C59">
            <v>11773.4</v>
          </cell>
          <cell r="D59">
            <v>6677.67</v>
          </cell>
          <cell r="E59">
            <v>3400</v>
          </cell>
          <cell r="F59">
            <v>4000</v>
          </cell>
          <cell r="G59">
            <v>4000</v>
          </cell>
        </row>
        <row r="60">
          <cell r="B60" t="str">
            <v>Gerente Comercial</v>
          </cell>
          <cell r="C60">
            <v>11773.4</v>
          </cell>
          <cell r="D60">
            <v>6677.67</v>
          </cell>
          <cell r="E60">
            <v>3400</v>
          </cell>
        </row>
        <row r="61">
          <cell r="B61" t="str">
            <v>Gerente Gest. Qualidade</v>
          </cell>
          <cell r="F61">
            <v>4000</v>
          </cell>
          <cell r="G61">
            <v>4000</v>
          </cell>
        </row>
        <row r="62">
          <cell r="B62" t="str">
            <v>Gerente de Sistemas</v>
          </cell>
          <cell r="F62">
            <v>5000</v>
          </cell>
          <cell r="G62">
            <v>5000</v>
          </cell>
        </row>
        <row r="63">
          <cell r="B63" t="str">
            <v>Gerente de Construção</v>
          </cell>
          <cell r="E63">
            <v>3400</v>
          </cell>
          <cell r="F63">
            <v>7000</v>
          </cell>
          <cell r="G63">
            <v>7000</v>
          </cell>
        </row>
        <row r="64">
          <cell r="B64" t="str">
            <v>Gerente Área Técnica</v>
          </cell>
          <cell r="C64">
            <v>11773.4</v>
          </cell>
          <cell r="D64">
            <v>6677.67</v>
          </cell>
          <cell r="E64">
            <v>3400</v>
          </cell>
          <cell r="F64">
            <v>5000</v>
          </cell>
          <cell r="G64">
            <v>5000</v>
          </cell>
        </row>
        <row r="65">
          <cell r="B65" t="str">
            <v>Gerente Obras Civis</v>
          </cell>
          <cell r="C65">
            <v>16947.98</v>
          </cell>
          <cell r="D65">
            <v>9612.6</v>
          </cell>
          <cell r="E65">
            <v>4080</v>
          </cell>
          <cell r="F65">
            <v>5000</v>
          </cell>
          <cell r="G65">
            <v>5000</v>
          </cell>
        </row>
        <row r="66">
          <cell r="B66" t="str">
            <v>1º Repres. Contratada</v>
          </cell>
          <cell r="C66">
            <v>16947.98</v>
          </cell>
          <cell r="D66">
            <v>9612.6</v>
          </cell>
          <cell r="E66">
            <v>4760</v>
          </cell>
          <cell r="F66">
            <v>10000</v>
          </cell>
          <cell r="G66">
            <v>10000</v>
          </cell>
        </row>
        <row r="67">
          <cell r="B67" t="str">
            <v xml:space="preserve">Inspetor de qualidade </v>
          </cell>
          <cell r="C67">
            <v>4292</v>
          </cell>
          <cell r="D67">
            <v>2434.35</v>
          </cell>
          <cell r="E67">
            <v>1498</v>
          </cell>
          <cell r="F67">
            <v>1498</v>
          </cell>
          <cell r="G67">
            <v>1498</v>
          </cell>
        </row>
        <row r="68">
          <cell r="B68" t="str">
            <v>Laboratorista</v>
          </cell>
          <cell r="C68">
            <v>1187.92</v>
          </cell>
          <cell r="D68">
            <v>673.77</v>
          </cell>
          <cell r="E68">
            <v>749</v>
          </cell>
          <cell r="F68">
            <v>749</v>
          </cell>
          <cell r="G68">
            <v>749</v>
          </cell>
        </row>
        <row r="69">
          <cell r="B69" t="str">
            <v>Médico do Trabalho</v>
          </cell>
          <cell r="C69">
            <v>5252.91</v>
          </cell>
          <cell r="D69">
            <v>2979.36</v>
          </cell>
          <cell r="E69">
            <v>2312</v>
          </cell>
          <cell r="F69">
            <v>2000</v>
          </cell>
          <cell r="G69">
            <v>2312</v>
          </cell>
        </row>
        <row r="70">
          <cell r="B70" t="str">
            <v>Motorista</v>
          </cell>
          <cell r="C70">
            <v>3.67</v>
          </cell>
          <cell r="D70">
            <v>2.08</v>
          </cell>
          <cell r="E70">
            <v>1.56</v>
          </cell>
          <cell r="F70">
            <v>1.5576363636363637</v>
          </cell>
          <cell r="G70">
            <v>1.9</v>
          </cell>
        </row>
        <row r="71">
          <cell r="B71" t="str">
            <v>Pedreiro</v>
          </cell>
          <cell r="C71">
            <v>3.2</v>
          </cell>
          <cell r="D71">
            <v>1.81</v>
          </cell>
          <cell r="E71">
            <v>1.56</v>
          </cell>
          <cell r="F71">
            <v>1.56</v>
          </cell>
          <cell r="G71">
            <v>1.9</v>
          </cell>
        </row>
        <row r="72">
          <cell r="B72" t="str">
            <v>Pintor de Placas</v>
          </cell>
          <cell r="C72">
            <v>1.9</v>
          </cell>
          <cell r="D72">
            <v>1.08</v>
          </cell>
          <cell r="E72">
            <v>1.81</v>
          </cell>
          <cell r="F72">
            <v>1.81</v>
          </cell>
          <cell r="G72">
            <v>1.9</v>
          </cell>
        </row>
        <row r="73">
          <cell r="B73" t="str">
            <v>Porteiro</v>
          </cell>
          <cell r="C73">
            <v>1.89</v>
          </cell>
          <cell r="D73">
            <v>1.07</v>
          </cell>
          <cell r="E73">
            <v>1.01</v>
          </cell>
          <cell r="F73">
            <v>1.01</v>
          </cell>
          <cell r="G73">
            <v>0.94</v>
          </cell>
        </row>
        <row r="74">
          <cell r="B74" t="str">
            <v>Recepcionista</v>
          </cell>
          <cell r="C74">
            <v>497</v>
          </cell>
          <cell r="D74">
            <v>281.89</v>
          </cell>
          <cell r="E74">
            <v>398</v>
          </cell>
          <cell r="F74">
            <v>398</v>
          </cell>
          <cell r="G74">
            <v>398</v>
          </cell>
        </row>
        <row r="75">
          <cell r="B75" t="str">
            <v>Secretária</v>
          </cell>
          <cell r="C75">
            <v>1077.73</v>
          </cell>
          <cell r="D75">
            <v>611.27</v>
          </cell>
          <cell r="E75">
            <v>961</v>
          </cell>
          <cell r="F75">
            <v>961</v>
          </cell>
          <cell r="G75">
            <v>961</v>
          </cell>
        </row>
        <row r="76">
          <cell r="B76" t="str">
            <v>Téc. Seg. do Trabalho</v>
          </cell>
          <cell r="C76">
            <v>1518.46</v>
          </cell>
          <cell r="D76">
            <v>861.24</v>
          </cell>
          <cell r="E76">
            <v>961</v>
          </cell>
          <cell r="F76">
            <v>961</v>
          </cell>
          <cell r="G76">
            <v>961</v>
          </cell>
        </row>
        <row r="77">
          <cell r="B77" t="str">
            <v>Técnico  meio ambiente</v>
          </cell>
          <cell r="C77">
            <v>2389.5</v>
          </cell>
          <cell r="D77">
            <v>1355.28</v>
          </cell>
          <cell r="E77">
            <v>1498</v>
          </cell>
          <cell r="F77">
            <v>1498</v>
          </cell>
          <cell r="G77">
            <v>1498</v>
          </cell>
        </row>
        <row r="78">
          <cell r="B78" t="str">
            <v>Técnico de Enfermagem</v>
          </cell>
          <cell r="C78">
            <v>4.66</v>
          </cell>
          <cell r="D78">
            <v>2.64</v>
          </cell>
          <cell r="E78">
            <v>4.3681818181818182</v>
          </cell>
          <cell r="F78">
            <v>1.5576363636363637</v>
          </cell>
          <cell r="G78">
            <v>4.37</v>
          </cell>
        </row>
        <row r="79">
          <cell r="B79" t="str">
            <v>Auxiliar Enfermagem</v>
          </cell>
          <cell r="F79">
            <v>1.0441363636363636</v>
          </cell>
          <cell r="G79">
            <v>1.68</v>
          </cell>
        </row>
        <row r="80">
          <cell r="B80" t="str">
            <v>Topógrafo II</v>
          </cell>
          <cell r="C80">
            <v>10.69</v>
          </cell>
          <cell r="D80">
            <v>6.06</v>
          </cell>
          <cell r="E80">
            <v>6.8090909090909095</v>
          </cell>
          <cell r="F80">
            <v>6.8090909090909095</v>
          </cell>
          <cell r="G80">
            <v>6.81</v>
          </cell>
        </row>
      </sheetData>
      <sheetData sheetId="17"/>
      <sheetData sheetId="18"/>
      <sheetData sheetId="19"/>
      <sheetData sheetId="20"/>
      <sheetData sheetId="21"/>
      <sheetData sheetId="2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ETORES MEDIDOS"/>
      <sheetName val="MEMORIA_COLETORES"/>
      <sheetName val="PASSADIÇOS (M)"/>
      <sheetName val="PASSADIÇOS (P)"/>
      <sheetName val="PV`S_ --º MED_---"/>
      <sheetName val="LIGAÇÕES"/>
      <sheetName val="CALÇAMENTO"/>
      <sheetName val="FATURAMENTO  13ªmed  CRISTO MAI"/>
    </sheetNames>
    <sheetDataSet>
      <sheetData sheetId="0"/>
      <sheetData sheetId="1"/>
      <sheetData sheetId="2"/>
      <sheetData sheetId="3"/>
      <sheetData sheetId="4"/>
      <sheetData sheetId="5"/>
      <sheetData sheetId="6" refreshError="1">
        <row r="68">
          <cell r="M68">
            <v>0</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de quantitativos"/>
      <sheetName val="INSUMOS"/>
      <sheetName val="CPU"/>
      <sheetName val="ORÇAMENTO obra"/>
      <sheetName val="Cronograma Fisico"/>
      <sheetName val="Cronograma Financeiro"/>
    </sheetNames>
    <sheetDataSet>
      <sheetData sheetId="0" refreshError="1"/>
      <sheetData sheetId="1" refreshError="1">
        <row r="6">
          <cell r="C6">
            <v>1.91</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s>
    <sheetDataSet>
      <sheetData sheetId="0"/>
      <sheetData sheetId="1"/>
      <sheetData sheetId="2"/>
      <sheetData sheetId="3"/>
      <sheetData sheetId="4"/>
      <sheetData sheetId="5"/>
      <sheetData sheetId="6"/>
      <sheetData sheetId="7"/>
      <sheetData sheetId="8"/>
      <sheetData sheetId="9"/>
      <sheetData sheetId="10"/>
      <sheetData sheetId="11">
        <row r="36">
          <cell r="J36">
            <v>39224</v>
          </cell>
          <cell r="M36">
            <v>39224</v>
          </cell>
        </row>
      </sheetData>
      <sheetData sheetId="12">
        <row r="36">
          <cell r="U36">
            <v>228419.09999999998</v>
          </cell>
        </row>
      </sheetData>
      <sheetData sheetId="13">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DE CALCULO"/>
      <sheetName val="ORÇAMENTO"/>
      <sheetName val="QCI"/>
      <sheetName val="Cronog CP financeira"/>
      <sheetName val="Custos Unitários "/>
      <sheetName val="COMPOSIÇÃO DO BDI "/>
      <sheetName val="CUBACAO"/>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1.bin"/><Relationship Id="rId5" Type="http://schemas.openxmlformats.org/officeDocument/2006/relationships/image" Target="../media/image22.emf"/><Relationship Id="rId4" Type="http://schemas.openxmlformats.org/officeDocument/2006/relationships/oleObject" Target="../embeddings/oleObject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orcafascio.com/banco/orse/composicoes/60906fc6e64d1e36244aadf9" TargetMode="External"/><Relationship Id="rId2" Type="http://schemas.openxmlformats.org/officeDocument/2006/relationships/hyperlink" Target="https://www.orcafascio.com/banco/sinapi/insumos/607ed290e64d1e3393e77fe6" TargetMode="External"/><Relationship Id="rId1" Type="http://schemas.openxmlformats.org/officeDocument/2006/relationships/hyperlink" Target="https://www.orcafascio.com/banco/orse/composicoes/60906fbde64d1e36244aadda" TargetMode="External"/><Relationship Id="rId5" Type="http://schemas.openxmlformats.org/officeDocument/2006/relationships/drawing" Target="../drawings/drawing5.xm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B1:U44"/>
  <sheetViews>
    <sheetView showGridLines="0" view="pageBreakPreview" zoomScaleNormal="70" zoomScaleSheetLayoutView="100" workbookViewId="0">
      <selection activeCell="J15" sqref="J15:J22"/>
    </sheetView>
  </sheetViews>
  <sheetFormatPr defaultColWidth="9" defaultRowHeight="15"/>
  <sheetData>
    <row r="1" spans="2:21" ht="15.75" thickBot="1"/>
    <row r="2" spans="2:21">
      <c r="B2" s="226"/>
      <c r="C2" s="198"/>
      <c r="D2" s="198"/>
      <c r="E2" s="198"/>
      <c r="F2" s="198"/>
      <c r="G2" s="198"/>
      <c r="H2" s="198"/>
      <c r="I2" s="198"/>
      <c r="J2" s="198"/>
      <c r="K2" s="227"/>
    </row>
    <row r="3" spans="2:21">
      <c r="B3" s="228"/>
      <c r="C3" s="124"/>
      <c r="D3" s="124"/>
      <c r="E3" s="124"/>
      <c r="F3" s="124"/>
      <c r="G3" s="124"/>
      <c r="H3" s="124"/>
      <c r="I3" s="124"/>
      <c r="J3" s="124"/>
      <c r="K3" s="229"/>
      <c r="M3" s="1043" t="s">
        <v>1281</v>
      </c>
      <c r="N3" s="1044"/>
      <c r="O3" s="1044"/>
      <c r="P3" s="1044"/>
      <c r="Q3" s="1044"/>
      <c r="R3" s="1044"/>
      <c r="S3" s="1044"/>
      <c r="T3" s="1044"/>
      <c r="U3" s="1045"/>
    </row>
    <row r="4" spans="2:21">
      <c r="B4" s="228"/>
      <c r="C4" s="124"/>
      <c r="D4" s="124"/>
      <c r="E4" s="124"/>
      <c r="F4" s="124"/>
      <c r="G4" s="124"/>
      <c r="H4" s="124"/>
      <c r="I4" s="124"/>
      <c r="J4" s="124"/>
      <c r="K4" s="229"/>
      <c r="M4" s="1046"/>
      <c r="N4" s="1047"/>
      <c r="O4" s="1047"/>
      <c r="P4" s="1047"/>
      <c r="Q4" s="1047"/>
      <c r="R4" s="1047"/>
      <c r="S4" s="1047"/>
      <c r="T4" s="1047"/>
      <c r="U4" s="1048"/>
    </row>
    <row r="5" spans="2:21">
      <c r="B5" s="228"/>
      <c r="C5" s="124"/>
      <c r="D5" s="124"/>
      <c r="E5" s="124"/>
      <c r="F5" s="124"/>
      <c r="G5" s="124"/>
      <c r="H5" s="124"/>
      <c r="I5" s="124"/>
      <c r="J5" s="124"/>
      <c r="K5" s="229"/>
      <c r="M5" s="1046"/>
      <c r="N5" s="1047"/>
      <c r="O5" s="1047"/>
      <c r="P5" s="1047"/>
      <c r="Q5" s="1047"/>
      <c r="R5" s="1047"/>
      <c r="S5" s="1047"/>
      <c r="T5" s="1047"/>
      <c r="U5" s="1048"/>
    </row>
    <row r="6" spans="2:21">
      <c r="B6" s="228"/>
      <c r="C6" s="124"/>
      <c r="D6" s="124"/>
      <c r="E6" s="124"/>
      <c r="F6" s="124"/>
      <c r="G6" s="124"/>
      <c r="H6" s="124"/>
      <c r="I6" s="124"/>
      <c r="J6" s="124"/>
      <c r="K6" s="229"/>
      <c r="M6" s="1049"/>
      <c r="N6" s="1050"/>
      <c r="O6" s="1050"/>
      <c r="P6" s="1050"/>
      <c r="Q6" s="1050"/>
      <c r="R6" s="1050"/>
      <c r="S6" s="1050"/>
      <c r="T6" s="1050"/>
      <c r="U6" s="1051"/>
    </row>
    <row r="7" spans="2:21">
      <c r="B7" s="228"/>
      <c r="C7" s="124"/>
      <c r="D7" s="124"/>
      <c r="E7" s="124"/>
      <c r="F7" s="124"/>
      <c r="G7" s="124"/>
      <c r="H7" s="124"/>
      <c r="I7" s="124"/>
      <c r="J7" s="124"/>
      <c r="K7" s="229"/>
    </row>
    <row r="8" spans="2:21">
      <c r="B8" s="228"/>
      <c r="C8" s="124"/>
      <c r="D8" s="124"/>
      <c r="E8" s="124"/>
      <c r="F8" s="124"/>
      <c r="G8" s="124"/>
      <c r="H8" s="124"/>
      <c r="I8" s="124"/>
      <c r="J8" s="124"/>
      <c r="K8" s="229"/>
    </row>
    <row r="9" spans="2:21" ht="13.5" customHeight="1">
      <c r="B9" s="228"/>
      <c r="C9" s="124"/>
      <c r="D9" s="124"/>
      <c r="E9" s="124"/>
      <c r="F9" s="124"/>
      <c r="G9" s="124"/>
      <c r="H9" s="124"/>
      <c r="I9" s="124"/>
      <c r="J9" s="124"/>
      <c r="K9" s="229"/>
    </row>
    <row r="10" spans="2:21" ht="13.5" customHeight="1">
      <c r="B10" s="228"/>
      <c r="C10" s="124"/>
      <c r="D10" s="124"/>
      <c r="E10" s="124"/>
      <c r="F10" s="674"/>
      <c r="G10" s="124"/>
      <c r="H10" s="124"/>
      <c r="I10" s="124"/>
      <c r="J10" s="124"/>
      <c r="K10" s="229"/>
    </row>
    <row r="11" spans="2:21" ht="13.5" customHeight="1">
      <c r="B11" s="228"/>
      <c r="C11" s="124"/>
      <c r="D11" s="124"/>
      <c r="E11" s="124"/>
      <c r="F11" s="674"/>
      <c r="G11" s="124"/>
      <c r="H11" s="124"/>
      <c r="I11" s="124"/>
      <c r="J11" s="124"/>
      <c r="K11" s="229"/>
    </row>
    <row r="12" spans="2:21" ht="13.5" customHeight="1">
      <c r="B12" s="228"/>
      <c r="C12" s="124"/>
      <c r="D12" s="124"/>
      <c r="E12" s="124"/>
      <c r="F12" s="124"/>
      <c r="G12" s="124"/>
      <c r="H12" s="124"/>
      <c r="I12" s="124"/>
      <c r="J12" s="124"/>
      <c r="K12" s="229"/>
    </row>
    <row r="13" spans="2:21" ht="13.5" customHeight="1">
      <c r="B13" s="228"/>
      <c r="C13" s="124"/>
      <c r="D13" s="124"/>
      <c r="E13" s="124"/>
      <c r="F13" s="124"/>
      <c r="G13" s="124"/>
      <c r="H13" s="124"/>
      <c r="I13" s="124"/>
      <c r="J13" s="124"/>
      <c r="K13" s="229"/>
    </row>
    <row r="14" spans="2:21" ht="13.5" customHeight="1">
      <c r="B14" s="228"/>
      <c r="C14" s="124"/>
      <c r="D14" s="124"/>
      <c r="F14" s="124"/>
      <c r="G14" s="124"/>
      <c r="H14" s="124"/>
      <c r="I14" s="124"/>
      <c r="J14" s="124"/>
      <c r="K14" s="229"/>
    </row>
    <row r="15" spans="2:21" ht="13.5" customHeight="1">
      <c r="B15" s="228"/>
      <c r="C15" s="124"/>
      <c r="D15" s="124"/>
      <c r="F15" s="124"/>
      <c r="G15" s="124"/>
      <c r="H15" s="124"/>
      <c r="I15" s="124"/>
      <c r="J15" s="124"/>
      <c r="K15" s="229"/>
    </row>
    <row r="16" spans="2:21" ht="13.5" customHeight="1">
      <c r="B16" s="228"/>
      <c r="C16" s="124"/>
      <c r="D16" s="124"/>
      <c r="E16" s="124"/>
      <c r="F16" s="124"/>
      <c r="G16" s="124"/>
      <c r="H16" s="124"/>
      <c r="I16" s="124"/>
      <c r="J16" s="124"/>
      <c r="K16" s="229"/>
    </row>
    <row r="17" spans="2:21" ht="13.5" customHeight="1">
      <c r="B17" s="228"/>
      <c r="C17" s="124"/>
      <c r="D17" s="124"/>
      <c r="E17" s="124"/>
      <c r="F17" s="124"/>
      <c r="G17" s="124"/>
      <c r="H17" s="124"/>
      <c r="I17" s="124"/>
      <c r="J17" s="124"/>
      <c r="K17" s="229"/>
    </row>
    <row r="18" spans="2:21" ht="13.5" customHeight="1">
      <c r="B18" s="228"/>
      <c r="C18" s="124"/>
      <c r="D18" s="124"/>
      <c r="E18" s="124"/>
      <c r="F18" s="124"/>
      <c r="G18" s="124"/>
      <c r="H18" s="124"/>
      <c r="I18" s="124"/>
      <c r="J18" s="124"/>
      <c r="K18" s="229"/>
    </row>
    <row r="19" spans="2:21" ht="13.5" customHeight="1">
      <c r="B19" s="228"/>
      <c r="C19" s="124"/>
      <c r="D19" s="124"/>
      <c r="E19" s="124"/>
      <c r="F19" s="124"/>
      <c r="G19" s="124"/>
      <c r="H19" s="124"/>
      <c r="I19" s="124"/>
      <c r="J19" s="124"/>
      <c r="K19" s="229"/>
    </row>
    <row r="20" spans="2:21" ht="13.5" customHeight="1">
      <c r="B20" s="228"/>
      <c r="C20" s="124"/>
      <c r="D20" s="124"/>
      <c r="E20" s="124"/>
      <c r="F20" s="124"/>
      <c r="G20" s="124"/>
      <c r="H20" s="124"/>
      <c r="I20" s="124"/>
      <c r="J20" s="124"/>
      <c r="K20" s="229"/>
    </row>
    <row r="21" spans="2:21" ht="13.5" customHeight="1">
      <c r="B21" s="228"/>
      <c r="C21" s="124"/>
      <c r="D21" s="124"/>
      <c r="E21" s="124"/>
      <c r="F21" s="124"/>
      <c r="G21" s="124"/>
      <c r="H21" s="124"/>
      <c r="I21" s="124"/>
      <c r="J21" s="124"/>
      <c r="K21" s="229"/>
    </row>
    <row r="22" spans="2:21" ht="13.5" customHeight="1">
      <c r="B22" s="228"/>
      <c r="C22" s="124"/>
      <c r="D22" s="124"/>
      <c r="E22" s="124"/>
      <c r="F22" s="124"/>
      <c r="G22" s="124"/>
      <c r="H22" s="124"/>
      <c r="I22" s="124"/>
      <c r="J22" s="124"/>
      <c r="K22" s="229"/>
    </row>
    <row r="23" spans="2:21" ht="35.25">
      <c r="B23" s="1059" t="s">
        <v>120</v>
      </c>
      <c r="C23" s="1060"/>
      <c r="D23" s="1060"/>
      <c r="E23" s="1060"/>
      <c r="F23" s="1060"/>
      <c r="G23" s="1060"/>
      <c r="H23" s="1060"/>
      <c r="I23" s="1060"/>
      <c r="J23" s="1060"/>
      <c r="K23" s="1061"/>
    </row>
    <row r="24" spans="2:21" s="208" customFormat="1" ht="36" thickBot="1">
      <c r="B24" s="234"/>
      <c r="C24" s="235"/>
      <c r="D24" s="235"/>
      <c r="E24" s="235"/>
      <c r="F24" s="235"/>
      <c r="G24" s="235"/>
      <c r="H24" s="235"/>
      <c r="I24" s="235"/>
      <c r="J24" s="235"/>
      <c r="K24" s="236"/>
    </row>
    <row r="25" spans="2:21" ht="71.25" customHeight="1" thickTop="1" thickBot="1">
      <c r="B25" s="228"/>
      <c r="C25" s="1056" t="s">
        <v>1975</v>
      </c>
      <c r="D25" s="1057"/>
      <c r="E25" s="1057"/>
      <c r="F25" s="1057"/>
      <c r="G25" s="1057"/>
      <c r="H25" s="1057"/>
      <c r="I25" s="1057"/>
      <c r="J25" s="1058"/>
      <c r="K25" s="229"/>
      <c r="M25" s="1043" t="s">
        <v>1283</v>
      </c>
      <c r="N25" s="1044"/>
      <c r="O25" s="1044"/>
      <c r="P25" s="1044"/>
      <c r="Q25" s="1044"/>
      <c r="R25" s="1044"/>
      <c r="S25" s="1044"/>
      <c r="T25" s="1044"/>
      <c r="U25" s="1045"/>
    </row>
    <row r="26" spans="2:21" s="208" customFormat="1" ht="25.9" customHeight="1" thickTop="1">
      <c r="B26" s="228"/>
      <c r="C26" s="242"/>
      <c r="D26" s="242"/>
      <c r="E26" s="242"/>
      <c r="F26" s="242"/>
      <c r="G26" s="242"/>
      <c r="H26" s="242"/>
      <c r="I26" s="242"/>
      <c r="J26" s="242"/>
      <c r="K26" s="229"/>
      <c r="M26" s="241"/>
      <c r="N26" s="241"/>
      <c r="O26" s="241"/>
      <c r="P26" s="241"/>
      <c r="Q26" s="241"/>
      <c r="R26" s="241"/>
      <c r="S26" s="241"/>
      <c r="T26" s="241"/>
      <c r="U26" s="241"/>
    </row>
    <row r="27" spans="2:21" s="208" customFormat="1" ht="25.9" customHeight="1">
      <c r="B27" s="228"/>
      <c r="C27" s="242"/>
      <c r="D27" s="242"/>
      <c r="E27" s="242"/>
      <c r="F27" s="242"/>
      <c r="G27" s="242"/>
      <c r="H27" s="242"/>
      <c r="I27" s="242"/>
      <c r="J27" s="242"/>
      <c r="K27" s="229"/>
      <c r="M27" s="243"/>
      <c r="N27" s="243"/>
      <c r="O27" s="243"/>
      <c r="P27" s="243"/>
      <c r="Q27" s="243"/>
      <c r="R27" s="243"/>
      <c r="S27" s="243"/>
      <c r="T27" s="243"/>
      <c r="U27" s="243"/>
    </row>
    <row r="28" spans="2:21" ht="25.9" customHeight="1">
      <c r="B28" s="228"/>
      <c r="C28" s="1054" t="s">
        <v>1436</v>
      </c>
      <c r="D28" s="1054"/>
      <c r="E28" s="1054"/>
      <c r="F28" s="1055" t="s">
        <v>1986</v>
      </c>
      <c r="G28" s="1055"/>
      <c r="H28" s="1055"/>
      <c r="I28" s="1055"/>
      <c r="J28" s="1055"/>
      <c r="K28" s="229"/>
      <c r="M28" s="1053" t="s">
        <v>1282</v>
      </c>
      <c r="N28" s="1053"/>
      <c r="O28" s="1053"/>
      <c r="P28" s="1053"/>
      <c r="Q28" s="1053"/>
      <c r="R28" s="1053"/>
      <c r="S28" s="1053"/>
      <c r="T28" s="1053"/>
      <c r="U28" s="1053"/>
    </row>
    <row r="29" spans="2:21" s="208" customFormat="1" ht="25.9" customHeight="1">
      <c r="B29" s="228"/>
      <c r="C29" s="1052" t="s">
        <v>1424</v>
      </c>
      <c r="D29" s="1052"/>
      <c r="E29" s="1052"/>
      <c r="F29" s="1052"/>
      <c r="G29" s="1052"/>
      <c r="H29" s="1052"/>
      <c r="I29" s="1052"/>
      <c r="J29" s="1052"/>
      <c r="K29" s="229"/>
      <c r="M29" s="1053" t="s">
        <v>1286</v>
      </c>
      <c r="N29" s="1053"/>
      <c r="O29" s="1053"/>
      <c r="P29" s="1053"/>
      <c r="Q29" s="1053"/>
      <c r="R29" s="1053"/>
      <c r="S29" s="1053"/>
      <c r="T29" s="1053"/>
      <c r="U29" s="1053"/>
    </row>
    <row r="30" spans="2:21" ht="14.45" customHeight="1">
      <c r="B30" s="228"/>
      <c r="K30" s="229"/>
    </row>
    <row r="31" spans="2:21" ht="14.45" customHeight="1">
      <c r="B31" s="228"/>
      <c r="K31" s="229"/>
    </row>
    <row r="32" spans="2:21" ht="14.45" customHeight="1">
      <c r="B32" s="228"/>
      <c r="K32" s="229"/>
    </row>
    <row r="33" spans="2:11">
      <c r="B33" s="228"/>
      <c r="C33" s="124"/>
      <c r="D33" s="124"/>
      <c r="E33" s="124"/>
      <c r="F33" s="124"/>
      <c r="G33" s="124"/>
      <c r="H33" s="124"/>
      <c r="I33" s="124"/>
      <c r="J33" s="124"/>
      <c r="K33" s="229"/>
    </row>
    <row r="34" spans="2:11">
      <c r="B34" s="228"/>
      <c r="C34" s="124"/>
      <c r="D34" s="124"/>
      <c r="E34" s="124"/>
      <c r="F34" s="124"/>
      <c r="G34" s="124"/>
      <c r="H34" s="124"/>
      <c r="I34" s="124"/>
      <c r="J34" s="124"/>
      <c r="K34" s="229"/>
    </row>
    <row r="35" spans="2:11">
      <c r="B35" s="228"/>
      <c r="C35" s="124"/>
      <c r="D35" s="124"/>
      <c r="E35" s="124"/>
      <c r="F35" s="124"/>
      <c r="G35" s="124"/>
      <c r="H35" s="124"/>
      <c r="I35" s="124"/>
      <c r="J35" s="124"/>
      <c r="K35" s="229"/>
    </row>
    <row r="36" spans="2:11">
      <c r="B36" s="228"/>
      <c r="C36" s="124"/>
      <c r="D36" s="124"/>
      <c r="E36" s="124"/>
      <c r="F36" s="124"/>
      <c r="G36" s="124"/>
      <c r="H36" s="124"/>
      <c r="I36" s="124"/>
      <c r="J36" s="124"/>
      <c r="K36" s="229"/>
    </row>
    <row r="37" spans="2:11">
      <c r="B37" s="228"/>
      <c r="C37" s="124"/>
      <c r="D37" s="124"/>
      <c r="E37" s="124"/>
      <c r="F37" s="124"/>
      <c r="G37" s="207" t="s">
        <v>396</v>
      </c>
      <c r="H37" s="124"/>
      <c r="I37" s="124"/>
      <c r="J37" s="124"/>
      <c r="K37" s="229"/>
    </row>
    <row r="38" spans="2:11">
      <c r="B38" s="228"/>
      <c r="C38" s="124"/>
      <c r="D38" s="124"/>
      <c r="E38" s="124"/>
      <c r="F38" s="124"/>
      <c r="G38" s="204" t="s">
        <v>397</v>
      </c>
      <c r="H38" s="124"/>
      <c r="I38" s="124"/>
      <c r="J38" s="124"/>
      <c r="K38" s="229"/>
    </row>
    <row r="39" spans="2:11">
      <c r="B39" s="228"/>
      <c r="C39" s="124"/>
      <c r="D39" s="124"/>
      <c r="E39" s="124"/>
      <c r="F39" s="124"/>
      <c r="G39" s="204" t="s">
        <v>395</v>
      </c>
      <c r="H39" s="124"/>
      <c r="I39" s="124"/>
      <c r="J39" s="124"/>
      <c r="K39" s="229"/>
    </row>
    <row r="40" spans="2:11">
      <c r="B40" s="228"/>
      <c r="C40" s="124"/>
      <c r="D40" s="124"/>
      <c r="E40" s="124"/>
      <c r="F40" s="124"/>
      <c r="G40" s="204" t="s">
        <v>398</v>
      </c>
      <c r="H40" s="124"/>
      <c r="I40" s="124"/>
      <c r="J40" s="124"/>
      <c r="K40" s="229"/>
    </row>
    <row r="41" spans="2:11">
      <c r="B41" s="228"/>
      <c r="C41" s="124"/>
      <c r="D41" s="124"/>
      <c r="E41" s="124"/>
      <c r="F41" s="124"/>
      <c r="G41" s="204" t="s">
        <v>399</v>
      </c>
      <c r="H41" s="124"/>
      <c r="I41" s="124"/>
      <c r="J41" s="124"/>
      <c r="K41" s="229"/>
    </row>
    <row r="42" spans="2:11">
      <c r="B42" s="228"/>
      <c r="C42" s="124"/>
      <c r="D42" s="124"/>
      <c r="E42" s="124"/>
      <c r="F42" s="124"/>
      <c r="G42" s="205" t="s">
        <v>1473</v>
      </c>
      <c r="H42" s="124"/>
      <c r="I42" s="124"/>
      <c r="J42" s="124"/>
      <c r="K42" s="229"/>
    </row>
    <row r="43" spans="2:11">
      <c r="B43" s="228"/>
      <c r="C43" s="124"/>
      <c r="D43" s="124"/>
      <c r="E43" s="124"/>
      <c r="F43" s="124"/>
      <c r="G43" s="206" t="s">
        <v>400</v>
      </c>
      <c r="H43" s="124"/>
      <c r="I43" s="124"/>
      <c r="J43" s="124"/>
      <c r="K43" s="229"/>
    </row>
    <row r="44" spans="2:11" ht="15.75" thickBot="1">
      <c r="B44" s="230"/>
      <c r="C44" s="231"/>
      <c r="D44" s="231"/>
      <c r="E44" s="231"/>
      <c r="F44" s="231"/>
      <c r="G44" s="232" t="s">
        <v>1382</v>
      </c>
      <c r="H44" s="231"/>
      <c r="I44" s="231"/>
      <c r="J44" s="231"/>
      <c r="K44" s="233"/>
    </row>
  </sheetData>
  <mergeCells count="9">
    <mergeCell ref="M3:U6"/>
    <mergeCell ref="C29:J29"/>
    <mergeCell ref="M29:U29"/>
    <mergeCell ref="C28:E28"/>
    <mergeCell ref="F28:J28"/>
    <mergeCell ref="C25:J25"/>
    <mergeCell ref="M28:U28"/>
    <mergeCell ref="M25:U25"/>
    <mergeCell ref="B23:K23"/>
  </mergeCells>
  <pageMargins left="0.51181102362204722" right="0.51181102362204722" top="0.78740157480314965" bottom="0.78740157480314965" header="0.31496062992125984" footer="0.31496062992125984"/>
  <pageSetup paperSize="9" orientation="portrait" r:id="rId1"/>
  <rowBreaks count="1" manualBreakCount="1">
    <brk id="1" max="16383" man="1"/>
  </rowBreaks>
  <colBreaks count="1" manualBreakCount="1">
    <brk id="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8"/>
  <dimension ref="A1:Q30"/>
  <sheetViews>
    <sheetView view="pageBreakPreview" topLeftCell="A4" zoomScale="115" zoomScaleNormal="100" zoomScaleSheetLayoutView="115" workbookViewId="0">
      <selection activeCell="J15" sqref="J15:J22"/>
    </sheetView>
  </sheetViews>
  <sheetFormatPr defaultColWidth="9.140625" defaultRowHeight="15"/>
  <cols>
    <col min="1" max="1" width="10.140625" style="208" bestFit="1" customWidth="1"/>
    <col min="2" max="2" width="10.140625" style="617" customWidth="1"/>
    <col min="3" max="3" width="19.7109375" style="3" bestFit="1" customWidth="1"/>
    <col min="4" max="4" width="46.5703125" style="1" customWidth="1"/>
    <col min="5" max="5" width="12.140625" style="4" customWidth="1"/>
    <col min="6" max="6" width="10.42578125" style="308" bestFit="1" customWidth="1"/>
    <col min="7" max="7" width="10.7109375" style="48" bestFit="1" customWidth="1"/>
    <col min="8" max="8" width="10.7109375" style="322" customWidth="1"/>
    <col min="9" max="9" width="18.7109375" style="291" customWidth="1"/>
    <col min="10" max="10" width="13.7109375" style="292" bestFit="1" customWidth="1"/>
    <col min="11" max="11" width="18.140625" style="291" customWidth="1"/>
    <col min="12" max="12" width="3.85546875" style="292" customWidth="1"/>
    <col min="13" max="13" width="16" style="290" bestFit="1" customWidth="1"/>
    <col min="14" max="14" width="16.7109375" style="291" bestFit="1" customWidth="1"/>
    <col min="15" max="15" width="24.140625" style="290" customWidth="1"/>
    <col min="16" max="16" width="9.28515625" style="290" bestFit="1" customWidth="1"/>
    <col min="17" max="17" width="9.140625" style="1"/>
    <col min="18" max="18" width="10.28515625" style="1" bestFit="1" customWidth="1"/>
    <col min="19" max="16384" width="9.140625" style="1"/>
  </cols>
  <sheetData>
    <row r="1" spans="1:16" ht="15.75" thickBot="1">
      <c r="C1" s="49"/>
      <c r="D1" s="49"/>
      <c r="E1" s="49"/>
    </row>
    <row r="2" spans="1:16" ht="18.75">
      <c r="C2" s="329" t="s">
        <v>54</v>
      </c>
      <c r="D2" s="246" t="s">
        <v>1437</v>
      </c>
      <c r="E2" s="627"/>
      <c r="I2" s="1159" t="s">
        <v>1363</v>
      </c>
    </row>
    <row r="3" spans="1:16">
      <c r="C3" s="239" t="s">
        <v>1266</v>
      </c>
      <c r="D3" s="104" t="s">
        <v>1424</v>
      </c>
      <c r="E3" s="628"/>
      <c r="I3" s="1160"/>
      <c r="M3" s="326">
        <v>6444.64</v>
      </c>
    </row>
    <row r="4" spans="1:16">
      <c r="C4" s="239" t="s">
        <v>56</v>
      </c>
      <c r="D4" s="104" t="s">
        <v>1986</v>
      </c>
      <c r="E4" s="629" t="s">
        <v>101</v>
      </c>
      <c r="I4" s="1161"/>
    </row>
    <row r="5" spans="1:16" ht="15.75" thickBot="1">
      <c r="C5" s="240" t="s">
        <v>2</v>
      </c>
      <c r="D5" s="104" t="s">
        <v>1975</v>
      </c>
      <c r="E5" s="630">
        <v>0.8569</v>
      </c>
      <c r="I5" s="301" t="s">
        <v>168</v>
      </c>
    </row>
    <row r="6" spans="1:16" ht="15.75" thickBot="1">
      <c r="C6" s="240" t="s">
        <v>55</v>
      </c>
      <c r="D6" s="104" t="s">
        <v>1466</v>
      </c>
      <c r="E6" s="629" t="s">
        <v>100</v>
      </c>
      <c r="F6" s="309" t="s">
        <v>29</v>
      </c>
      <c r="G6" s="298" t="s">
        <v>1367</v>
      </c>
      <c r="H6" s="309" t="s">
        <v>1372</v>
      </c>
      <c r="I6" s="309" t="s">
        <v>1360</v>
      </c>
      <c r="J6" s="298" t="s">
        <v>1361</v>
      </c>
      <c r="K6" s="298" t="s">
        <v>1362</v>
      </c>
      <c r="M6" s="312" t="s">
        <v>1373</v>
      </c>
      <c r="N6" s="313" t="s">
        <v>1369</v>
      </c>
      <c r="O6" s="312" t="s">
        <v>1374</v>
      </c>
    </row>
    <row r="7" spans="1:16">
      <c r="C7" s="339" t="s">
        <v>57</v>
      </c>
      <c r="D7" s="111" t="s">
        <v>1966</v>
      </c>
      <c r="E7" s="631">
        <v>0.2112</v>
      </c>
      <c r="F7" s="502">
        <v>1</v>
      </c>
      <c r="G7" s="299" t="s">
        <v>1399</v>
      </c>
      <c r="H7" s="324">
        <v>1</v>
      </c>
      <c r="I7" s="299">
        <v>524363.15</v>
      </c>
      <c r="J7" s="293">
        <v>2794.64</v>
      </c>
      <c r="K7" s="296">
        <v>521568.51</v>
      </c>
      <c r="M7" s="314">
        <v>3650</v>
      </c>
      <c r="N7" s="319">
        <v>1</v>
      </c>
      <c r="O7" s="314">
        <v>517918.51</v>
      </c>
      <c r="P7" s="291" t="s">
        <v>2023</v>
      </c>
    </row>
    <row r="8" spans="1:16" s="208" customFormat="1">
      <c r="B8" s="617"/>
      <c r="C8" s="339"/>
      <c r="D8" s="111"/>
      <c r="E8" s="631"/>
      <c r="F8" s="503"/>
      <c r="G8" s="320"/>
      <c r="H8" s="324"/>
      <c r="I8" s="300"/>
      <c r="J8" s="294"/>
      <c r="K8" s="297"/>
      <c r="M8" s="315"/>
      <c r="N8" s="316">
        <v>0</v>
      </c>
      <c r="O8" s="315">
        <v>0</v>
      </c>
      <c r="P8" s="291" t="s">
        <v>2023</v>
      </c>
    </row>
    <row r="9" spans="1:16" ht="13.9" customHeight="1" thickBot="1">
      <c r="C9" s="1114" t="s">
        <v>1291</v>
      </c>
      <c r="D9" s="1115"/>
      <c r="E9" s="1116"/>
      <c r="F9" s="504"/>
      <c r="G9" s="321"/>
      <c r="H9" s="323"/>
      <c r="I9" s="295">
        <v>524363.15</v>
      </c>
      <c r="J9" s="295">
        <v>2794.64</v>
      </c>
      <c r="K9" s="310">
        <v>521568.51</v>
      </c>
      <c r="L9" s="291"/>
      <c r="M9" s="318">
        <v>7500</v>
      </c>
      <c r="N9" s="317">
        <v>1.43E-2</v>
      </c>
      <c r="O9" s="325">
        <v>517918.51</v>
      </c>
      <c r="P9" s="1"/>
    </row>
    <row r="10" spans="1:16">
      <c r="C10" s="1162"/>
      <c r="D10" s="1163"/>
      <c r="E10" s="1164"/>
    </row>
    <row r="11" spans="1:16" ht="14.45" customHeight="1">
      <c r="C11" s="1165" t="s">
        <v>6</v>
      </c>
      <c r="D11" s="1166" t="s">
        <v>7</v>
      </c>
      <c r="E11" s="1167" t="s">
        <v>9</v>
      </c>
      <c r="F11" s="1156" t="s">
        <v>1359</v>
      </c>
      <c r="G11" s="1168" t="s">
        <v>1378</v>
      </c>
      <c r="H11" s="1168" t="s">
        <v>1368</v>
      </c>
      <c r="I11" s="1168" t="s">
        <v>1379</v>
      </c>
      <c r="M11" s="1155" t="s">
        <v>1380</v>
      </c>
      <c r="N11" s="1156"/>
      <c r="O11" s="292"/>
      <c r="P11" s="291"/>
    </row>
    <row r="12" spans="1:16">
      <c r="C12" s="1165"/>
      <c r="D12" s="1166"/>
      <c r="E12" s="1167"/>
      <c r="F12" s="1158"/>
      <c r="G12" s="1169"/>
      <c r="H12" s="1169"/>
      <c r="I12" s="1169"/>
      <c r="M12" s="1157"/>
      <c r="N12" s="1158"/>
      <c r="O12" s="292"/>
      <c r="P12" s="291"/>
    </row>
    <row r="13" spans="1:16" s="1029" customFormat="1" ht="45">
      <c r="C13" s="735" t="s">
        <v>1993</v>
      </c>
      <c r="D13" s="736" t="s">
        <v>1975</v>
      </c>
      <c r="E13" s="737">
        <v>524363.15</v>
      </c>
      <c r="F13" s="1032"/>
      <c r="G13" s="1032"/>
      <c r="H13" s="1032"/>
      <c r="I13" s="1033"/>
      <c r="J13" s="292"/>
      <c r="K13" s="291"/>
      <c r="L13" s="292"/>
      <c r="M13" s="1027"/>
      <c r="N13" s="1028"/>
      <c r="O13" s="292"/>
      <c r="P13" s="291"/>
    </row>
    <row r="14" spans="1:16" s="116" customFormat="1">
      <c r="A14" s="41">
        <v>1</v>
      </c>
      <c r="B14" s="41">
        <v>1</v>
      </c>
      <c r="C14" s="632" t="s">
        <v>12</v>
      </c>
      <c r="D14" s="269" t="s">
        <v>285</v>
      </c>
      <c r="E14" s="633">
        <v>2794.64</v>
      </c>
      <c r="F14" s="501" t="e">
        <v>#REF!</v>
      </c>
      <c r="G14" s="501" t="e">
        <v>#REF!</v>
      </c>
      <c r="H14" s="505" t="e">
        <v>#REF!</v>
      </c>
      <c r="I14" s="506" t="e">
        <v>#REF!</v>
      </c>
      <c r="J14" s="292"/>
      <c r="K14" s="291"/>
      <c r="L14" s="292"/>
      <c r="M14" s="507" t="e">
        <v>#REF!</v>
      </c>
      <c r="N14" s="508" t="s">
        <v>1379</v>
      </c>
      <c r="O14" s="292"/>
      <c r="P14" s="291"/>
    </row>
    <row r="15" spans="1:16">
      <c r="A15" s="41">
        <v>2</v>
      </c>
      <c r="B15" s="311"/>
      <c r="C15" s="632" t="s">
        <v>14</v>
      </c>
      <c r="D15" s="269" t="s">
        <v>1426</v>
      </c>
      <c r="E15" s="633">
        <v>44840.79</v>
      </c>
      <c r="F15" s="501" t="e">
        <v>#REF!</v>
      </c>
      <c r="G15" s="501" t="e">
        <v>#REF!</v>
      </c>
      <c r="H15" s="505" t="e">
        <v>#REF!</v>
      </c>
      <c r="I15" s="506" t="e">
        <v>#REF!</v>
      </c>
      <c r="O15" s="292"/>
      <c r="P15" s="291"/>
    </row>
    <row r="16" spans="1:16">
      <c r="A16" s="41">
        <v>3</v>
      </c>
      <c r="B16" s="41"/>
      <c r="C16" s="632" t="s">
        <v>16</v>
      </c>
      <c r="D16" s="269" t="s">
        <v>1575</v>
      </c>
      <c r="E16" s="633">
        <v>54796.41</v>
      </c>
      <c r="F16" s="501" t="e">
        <v>#REF!</v>
      </c>
      <c r="G16" s="501" t="e">
        <v>#REF!</v>
      </c>
      <c r="H16" s="505" t="e">
        <v>#REF!</v>
      </c>
      <c r="I16" s="506" t="e">
        <v>#REF!</v>
      </c>
      <c r="O16" s="292"/>
      <c r="P16" s="291"/>
    </row>
    <row r="17" spans="1:17">
      <c r="A17" s="41">
        <v>4</v>
      </c>
      <c r="B17" s="311"/>
      <c r="C17" s="632" t="s">
        <v>53</v>
      </c>
      <c r="D17" s="269" t="s">
        <v>1407</v>
      </c>
      <c r="E17" s="633">
        <v>188697.86</v>
      </c>
      <c r="F17" s="501" t="e">
        <v>#REF!</v>
      </c>
      <c r="G17" s="501" t="e">
        <v>#REF!</v>
      </c>
      <c r="H17" s="505" t="e">
        <v>#REF!</v>
      </c>
      <c r="I17" s="506" t="e">
        <v>#REF!</v>
      </c>
      <c r="J17" s="291"/>
      <c r="K17" s="292"/>
      <c r="L17" s="291"/>
      <c r="M17" s="292"/>
      <c r="N17" s="290"/>
      <c r="O17" s="291"/>
      <c r="Q17" s="290"/>
    </row>
    <row r="18" spans="1:17">
      <c r="A18" s="41">
        <v>5</v>
      </c>
      <c r="B18" s="41"/>
      <c r="C18" s="632" t="s">
        <v>59</v>
      </c>
      <c r="D18" s="269" t="s">
        <v>1576</v>
      </c>
      <c r="E18" s="633">
        <v>26529.93</v>
      </c>
      <c r="F18" s="501" t="e">
        <v>#REF!</v>
      </c>
      <c r="G18" s="501" t="e">
        <v>#REF!</v>
      </c>
      <c r="H18" s="505" t="e">
        <v>#REF!</v>
      </c>
      <c r="I18" s="506" t="e">
        <v>#REF!</v>
      </c>
      <c r="J18" s="291"/>
      <c r="K18" s="292"/>
      <c r="L18" s="291"/>
      <c r="M18" s="292"/>
      <c r="N18" s="290"/>
      <c r="O18" s="291"/>
      <c r="Q18" s="290"/>
    </row>
    <row r="19" spans="1:17">
      <c r="A19" s="41">
        <v>6</v>
      </c>
      <c r="B19" s="311"/>
      <c r="C19" s="632" t="s">
        <v>113</v>
      </c>
      <c r="D19" s="269" t="s">
        <v>1577</v>
      </c>
      <c r="E19" s="633">
        <v>6403.54</v>
      </c>
      <c r="F19" s="501" t="e">
        <v>#REF!</v>
      </c>
      <c r="G19" s="501" t="e">
        <v>#REF!</v>
      </c>
      <c r="H19" s="505" t="e">
        <v>#REF!</v>
      </c>
      <c r="I19" s="506" t="e">
        <v>#REF!</v>
      </c>
      <c r="J19" s="291"/>
      <c r="K19" s="292"/>
      <c r="L19" s="291"/>
      <c r="M19" s="292"/>
      <c r="N19" s="290"/>
      <c r="O19" s="291"/>
      <c r="Q19" s="290"/>
    </row>
    <row r="20" spans="1:17" s="616" customFormat="1">
      <c r="A20" s="41">
        <v>7</v>
      </c>
      <c r="B20" s="41"/>
      <c r="C20" s="632" t="s">
        <v>2014</v>
      </c>
      <c r="D20" s="269" t="s">
        <v>1591</v>
      </c>
      <c r="E20" s="633">
        <v>1300.1199999999999</v>
      </c>
      <c r="F20" s="501"/>
      <c r="G20" s="501"/>
      <c r="H20" s="505"/>
      <c r="I20" s="506"/>
      <c r="J20" s="291"/>
      <c r="K20" s="292"/>
      <c r="L20" s="291"/>
      <c r="M20" s="292"/>
      <c r="N20" s="290"/>
      <c r="O20" s="291"/>
      <c r="P20" s="290"/>
      <c r="Q20" s="290"/>
    </row>
    <row r="21" spans="1:17">
      <c r="A21" s="41">
        <v>8</v>
      </c>
      <c r="B21" s="311"/>
      <c r="C21" s="632" t="s">
        <v>2015</v>
      </c>
      <c r="D21" s="269" t="s">
        <v>1662</v>
      </c>
      <c r="E21" s="633">
        <v>4695.82</v>
      </c>
    </row>
    <row r="22" spans="1:17">
      <c r="A22" s="41">
        <v>9</v>
      </c>
      <c r="B22" s="311"/>
      <c r="C22" s="632" t="s">
        <v>2016</v>
      </c>
      <c r="D22" s="269" t="s">
        <v>1471</v>
      </c>
      <c r="E22" s="633">
        <v>14373.54</v>
      </c>
    </row>
    <row r="23" spans="1:17">
      <c r="A23" s="41">
        <v>10</v>
      </c>
      <c r="B23" s="311"/>
      <c r="C23" s="632" t="s">
        <v>2017</v>
      </c>
      <c r="D23" s="269" t="s">
        <v>1428</v>
      </c>
      <c r="E23" s="633">
        <v>41482.089999999997</v>
      </c>
    </row>
    <row r="24" spans="1:17">
      <c r="A24" s="41">
        <v>11</v>
      </c>
      <c r="B24" s="311"/>
      <c r="C24" s="632" t="s">
        <v>2018</v>
      </c>
      <c r="D24" s="269" t="s">
        <v>366</v>
      </c>
      <c r="E24" s="633">
        <v>1895.09</v>
      </c>
    </row>
    <row r="25" spans="1:17">
      <c r="A25" s="41">
        <v>12</v>
      </c>
      <c r="B25" s="311"/>
      <c r="C25" s="632" t="s">
        <v>2019</v>
      </c>
      <c r="D25" s="269" t="s">
        <v>1427</v>
      </c>
      <c r="E25" s="633">
        <v>55142.46</v>
      </c>
    </row>
    <row r="26" spans="1:17">
      <c r="A26" s="41">
        <v>13</v>
      </c>
      <c r="C26" s="632" t="s">
        <v>2020</v>
      </c>
      <c r="D26" s="269" t="s">
        <v>360</v>
      </c>
      <c r="E26" s="633">
        <v>36602.22</v>
      </c>
    </row>
    <row r="27" spans="1:17">
      <c r="A27" s="41">
        <v>14</v>
      </c>
      <c r="C27" s="632" t="s">
        <v>2021</v>
      </c>
      <c r="D27" s="269" t="s">
        <v>1642</v>
      </c>
      <c r="E27" s="633">
        <v>43520.89</v>
      </c>
    </row>
    <row r="28" spans="1:17">
      <c r="A28" s="41">
        <v>15</v>
      </c>
      <c r="C28" s="632" t="s">
        <v>2022</v>
      </c>
      <c r="D28" s="269" t="s">
        <v>114</v>
      </c>
      <c r="E28" s="633">
        <v>1287.75</v>
      </c>
    </row>
    <row r="29" spans="1:17">
      <c r="A29" s="41"/>
      <c r="C29" s="632"/>
      <c r="D29" s="269" t="s">
        <v>1408</v>
      </c>
      <c r="E29" s="633" t="s">
        <v>1408</v>
      </c>
    </row>
    <row r="30" spans="1:17" ht="15.75" thickBot="1">
      <c r="A30" s="41"/>
      <c r="C30" s="743"/>
      <c r="D30" s="744" t="s">
        <v>1408</v>
      </c>
      <c r="E30" s="745" t="s">
        <v>1408</v>
      </c>
    </row>
  </sheetData>
  <autoFilter ref="A12:R20" xr:uid="{00000000-0009-0000-0000-000009000000}">
    <filterColumn colId="12" showButton="0"/>
  </autoFilter>
  <mergeCells count="11">
    <mergeCell ref="M11:N12"/>
    <mergeCell ref="I2:I4"/>
    <mergeCell ref="F11:F12"/>
    <mergeCell ref="C9:E9"/>
    <mergeCell ref="C10:E10"/>
    <mergeCell ref="C11:C12"/>
    <mergeCell ref="D11:D12"/>
    <mergeCell ref="E11:E12"/>
    <mergeCell ref="H11:H12"/>
    <mergeCell ref="G11:G12"/>
    <mergeCell ref="I11:I12"/>
  </mergeCells>
  <phoneticPr fontId="84" type="noConversion"/>
  <printOptions horizontalCentered="1"/>
  <pageMargins left="0.78740157480314965" right="0.59055118110236227" top="0.78740157480314965" bottom="0.78740157480314965" header="0.31496062992125984" footer="0.31496062992125984"/>
  <pageSetup paperSize="9" orientation="portrait" r:id="rId1"/>
  <headerFooter>
    <oddFooter xml:space="preserve">&amp;R&amp;"-,Negrito"___________________________________________________________________________
PROJETO: Lincoln Cartaxo de Lira Júnior – Eng° Civil CREA 160 814 689 - 8 – Tel. (83) 9 9924 4447               </oddFooter>
  </headerFooter>
  <rowBreaks count="1" manualBreakCount="1">
    <brk id="1" max="16383" man="1"/>
  </rowBreaks>
  <colBreaks count="1" manualBreakCount="1">
    <brk id="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2"/>
  <dimension ref="A1:AN60"/>
  <sheetViews>
    <sheetView view="pageBreakPreview" topLeftCell="B10" zoomScale="120" zoomScaleNormal="100" zoomScaleSheetLayoutView="120" workbookViewId="0">
      <selection activeCell="J15" sqref="B15:AH22"/>
    </sheetView>
  </sheetViews>
  <sheetFormatPr defaultColWidth="9.140625" defaultRowHeight="12"/>
  <cols>
    <col min="1" max="1" width="9.140625" style="13"/>
    <col min="2" max="13" width="2.7109375" style="13" customWidth="1"/>
    <col min="14" max="14" width="4.7109375" style="13" customWidth="1"/>
    <col min="15" max="34" width="2.7109375" style="13" customWidth="1"/>
    <col min="35" max="35" width="12.42578125" style="13" bestFit="1" customWidth="1"/>
    <col min="36" max="36" width="28.7109375" style="13" customWidth="1"/>
    <col min="37" max="37" width="24.28515625" style="13" bestFit="1" customWidth="1"/>
    <col min="38" max="38" width="31.140625" style="13" bestFit="1" customWidth="1"/>
    <col min="39" max="39" width="9.140625" style="13"/>
    <col min="40" max="40" width="21.85546875" style="13" customWidth="1"/>
    <col min="41" max="16384" width="9.140625" style="13"/>
  </cols>
  <sheetData>
    <row r="1" spans="2:40" ht="12.75" thickBot="1">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row>
    <row r="2" spans="2:40" ht="17.100000000000001" customHeight="1">
      <c r="B2" s="1170" t="s">
        <v>23</v>
      </c>
      <c r="C2" s="1171"/>
      <c r="D2" s="1171"/>
      <c r="E2" s="1171"/>
      <c r="F2" s="1171"/>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2"/>
    </row>
    <row r="3" spans="2:40" ht="17.100000000000001" customHeight="1">
      <c r="B3" s="1173" t="s">
        <v>24</v>
      </c>
      <c r="C3" s="1174"/>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5"/>
    </row>
    <row r="4" spans="2:40">
      <c r="B4" s="746"/>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747"/>
    </row>
    <row r="5" spans="2:40">
      <c r="B5" s="746"/>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747"/>
    </row>
    <row r="6" spans="2:40">
      <c r="B6" s="746" t="s">
        <v>25</v>
      </c>
      <c r="C6" s="14"/>
      <c r="D6" s="15"/>
      <c r="E6" s="14"/>
      <c r="F6" s="14"/>
      <c r="G6" s="14"/>
      <c r="H6" s="14"/>
      <c r="I6" s="14"/>
      <c r="J6" s="14"/>
      <c r="K6" s="15"/>
      <c r="L6" s="15"/>
      <c r="M6" s="15"/>
      <c r="N6" s="15"/>
      <c r="O6" s="15"/>
      <c r="P6" s="15"/>
      <c r="Q6" s="15"/>
      <c r="R6" s="15"/>
      <c r="S6" s="15"/>
      <c r="T6" s="15"/>
      <c r="U6" s="15"/>
      <c r="V6" s="15"/>
      <c r="W6" s="15"/>
      <c r="X6" s="15"/>
      <c r="Y6" s="15"/>
      <c r="Z6" s="15"/>
      <c r="AA6" s="15"/>
      <c r="AB6" s="15"/>
      <c r="AC6" s="15"/>
      <c r="AD6" s="15"/>
      <c r="AE6" s="14"/>
      <c r="AF6" s="14"/>
      <c r="AG6" s="14"/>
      <c r="AH6" s="747"/>
    </row>
    <row r="7" spans="2:40" s="18" customFormat="1" ht="7.5" thickBot="1">
      <c r="B7" s="748"/>
      <c r="C7" s="16"/>
      <c r="D7" s="17"/>
      <c r="E7" s="16"/>
      <c r="F7" s="16"/>
      <c r="G7" s="16"/>
      <c r="H7" s="16"/>
      <c r="I7" s="16"/>
      <c r="J7" s="16"/>
      <c r="K7" s="17"/>
      <c r="L7" s="17"/>
      <c r="M7" s="17"/>
      <c r="N7" s="17"/>
      <c r="O7" s="17"/>
      <c r="P7" s="17"/>
      <c r="Q7" s="17"/>
      <c r="R7" s="17"/>
      <c r="S7" s="17"/>
      <c r="T7" s="17"/>
      <c r="U7" s="17"/>
      <c r="V7" s="17"/>
      <c r="W7" s="17"/>
      <c r="X7" s="17"/>
      <c r="Y7" s="17"/>
      <c r="Z7" s="17"/>
      <c r="AA7" s="17"/>
      <c r="AB7" s="17"/>
      <c r="AC7" s="17"/>
      <c r="AD7" s="17"/>
      <c r="AE7" s="16"/>
      <c r="AF7" s="16"/>
      <c r="AG7" s="16"/>
      <c r="AH7" s="749"/>
    </row>
    <row r="8" spans="2:40" ht="12.75">
      <c r="B8" s="1185" t="s">
        <v>1975</v>
      </c>
      <c r="C8" s="1186"/>
      <c r="D8" s="1186"/>
      <c r="E8" s="1186"/>
      <c r="F8" s="1186"/>
      <c r="G8" s="1186"/>
      <c r="H8" s="1186"/>
      <c r="I8" s="1186"/>
      <c r="J8" s="1186"/>
      <c r="K8" s="1186"/>
      <c r="L8" s="1186"/>
      <c r="M8" s="1186"/>
      <c r="N8" s="1186"/>
      <c r="O8" s="1186"/>
      <c r="P8" s="1186"/>
      <c r="Q8" s="1186"/>
      <c r="R8" s="1186"/>
      <c r="S8" s="1186"/>
      <c r="T8" s="1186"/>
      <c r="U8" s="1186"/>
      <c r="V8" s="1186"/>
      <c r="W8" s="1186"/>
      <c r="X8" s="1186"/>
      <c r="Y8" s="1186"/>
      <c r="Z8" s="1186"/>
      <c r="AA8" s="1186"/>
      <c r="AB8" s="1186"/>
      <c r="AC8" s="1186"/>
      <c r="AD8" s="1186"/>
      <c r="AE8" s="1186"/>
      <c r="AF8" s="1186"/>
      <c r="AG8" s="1186"/>
      <c r="AH8" s="1187"/>
      <c r="AK8" s="275" t="s">
        <v>1293</v>
      </c>
      <c r="AL8" s="277">
        <v>499800</v>
      </c>
    </row>
    <row r="9" spans="2:40" s="18" customFormat="1" ht="6.75">
      <c r="B9" s="748"/>
      <c r="C9" s="19"/>
      <c r="D9" s="16"/>
      <c r="E9" s="16"/>
      <c r="F9" s="16"/>
      <c r="G9" s="16"/>
      <c r="H9" s="16"/>
      <c r="I9" s="16"/>
      <c r="J9" s="16"/>
      <c r="K9" s="17"/>
      <c r="L9" s="17"/>
      <c r="M9" s="17"/>
      <c r="N9" s="17"/>
      <c r="O9" s="17"/>
      <c r="P9" s="17"/>
      <c r="Q9" s="17"/>
      <c r="R9" s="17"/>
      <c r="S9" s="17"/>
      <c r="T9" s="17"/>
      <c r="U9" s="17"/>
      <c r="V9" s="17"/>
      <c r="W9" s="17"/>
      <c r="X9" s="17"/>
      <c r="Y9" s="17"/>
      <c r="Z9" s="17"/>
      <c r="AA9" s="17"/>
      <c r="AB9" s="17"/>
      <c r="AC9" s="17"/>
      <c r="AD9" s="17"/>
      <c r="AE9" s="16"/>
      <c r="AF9" s="16"/>
      <c r="AG9" s="16"/>
      <c r="AH9" s="749"/>
      <c r="AK9" s="270"/>
      <c r="AL9" s="271"/>
    </row>
    <row r="10" spans="2:40">
      <c r="B10" s="746" t="s">
        <v>26</v>
      </c>
      <c r="C10" s="14"/>
      <c r="D10" s="15"/>
      <c r="E10" s="14"/>
      <c r="F10" s="14"/>
      <c r="G10" s="14"/>
      <c r="H10" s="14"/>
      <c r="I10" s="14"/>
      <c r="J10" s="14"/>
      <c r="K10" s="15"/>
      <c r="L10" s="15"/>
      <c r="M10" s="15"/>
      <c r="N10" s="15"/>
      <c r="O10" s="15"/>
      <c r="P10" s="15"/>
      <c r="Q10" s="15"/>
      <c r="R10" s="15"/>
      <c r="S10" s="15"/>
      <c r="T10" s="15"/>
      <c r="U10" s="15"/>
      <c r="V10" s="15"/>
      <c r="W10" s="15"/>
      <c r="X10" s="15"/>
      <c r="Y10" s="15"/>
      <c r="Z10" s="15"/>
      <c r="AA10" s="15"/>
      <c r="AB10" s="15"/>
      <c r="AC10" s="15"/>
      <c r="AD10" s="15"/>
      <c r="AE10" s="14"/>
      <c r="AF10" s="14"/>
      <c r="AG10" s="14"/>
      <c r="AH10" s="747"/>
      <c r="AK10" s="272" t="s">
        <v>1294</v>
      </c>
      <c r="AL10" s="276">
        <v>24563.15</v>
      </c>
    </row>
    <row r="11" spans="2:40" s="18" customFormat="1" ht="6.75">
      <c r="B11" s="748"/>
      <c r="C11" s="16"/>
      <c r="D11" s="17"/>
      <c r="E11" s="16"/>
      <c r="F11" s="16"/>
      <c r="G11" s="16"/>
      <c r="H11" s="16"/>
      <c r="I11" s="16"/>
      <c r="J11" s="16"/>
      <c r="K11" s="17"/>
      <c r="L11" s="17"/>
      <c r="M11" s="17"/>
      <c r="N11" s="17"/>
      <c r="O11" s="17"/>
      <c r="P11" s="17"/>
      <c r="Q11" s="17"/>
      <c r="R11" s="17"/>
      <c r="S11" s="17"/>
      <c r="T11" s="17"/>
      <c r="U11" s="17"/>
      <c r="V11" s="17"/>
      <c r="W11" s="17"/>
      <c r="X11" s="17"/>
      <c r="Y11" s="17"/>
      <c r="Z11" s="17"/>
      <c r="AA11" s="17"/>
      <c r="AB11" s="17"/>
      <c r="AC11" s="17"/>
      <c r="AD11" s="17"/>
      <c r="AE11" s="16"/>
      <c r="AF11" s="16"/>
      <c r="AG11" s="16"/>
      <c r="AH11" s="749"/>
      <c r="AK11" s="270"/>
      <c r="AL11" s="271"/>
    </row>
    <row r="12" spans="2:40" ht="12.75">
      <c r="B12" s="1188" t="s">
        <v>1466</v>
      </c>
      <c r="C12" s="1189"/>
      <c r="D12" s="1189"/>
      <c r="E12" s="1189"/>
      <c r="F12" s="1189"/>
      <c r="G12" s="1189"/>
      <c r="H12" s="1189"/>
      <c r="I12" s="1189"/>
      <c r="J12" s="1189"/>
      <c r="K12" s="1189"/>
      <c r="L12" s="1189"/>
      <c r="M12" s="1189"/>
      <c r="N12" s="1189"/>
      <c r="O12" s="1189"/>
      <c r="P12" s="1189"/>
      <c r="Q12" s="1189"/>
      <c r="R12" s="1189"/>
      <c r="S12" s="1189"/>
      <c r="T12" s="1189"/>
      <c r="U12" s="1189"/>
      <c r="V12" s="1189"/>
      <c r="W12" s="1189"/>
      <c r="X12" s="1189"/>
      <c r="Y12" s="1189"/>
      <c r="Z12" s="1189"/>
      <c r="AA12" s="1189"/>
      <c r="AB12" s="1189"/>
      <c r="AC12" s="1189"/>
      <c r="AD12" s="1189"/>
      <c r="AE12" s="1189"/>
      <c r="AF12" s="1189"/>
      <c r="AG12" s="1189"/>
      <c r="AH12" s="1190"/>
      <c r="AK12" s="272" t="s">
        <v>1295</v>
      </c>
      <c r="AL12" s="276">
        <v>524363.15</v>
      </c>
    </row>
    <row r="13" spans="2:40" s="18" customFormat="1" ht="6.75">
      <c r="B13" s="748"/>
      <c r="C13" s="16"/>
      <c r="D13" s="16"/>
      <c r="E13" s="16"/>
      <c r="F13" s="16"/>
      <c r="G13" s="16"/>
      <c r="H13" s="16"/>
      <c r="I13" s="16"/>
      <c r="J13" s="16"/>
      <c r="K13" s="17"/>
      <c r="L13" s="17"/>
      <c r="M13" s="17"/>
      <c r="N13" s="17"/>
      <c r="O13" s="17"/>
      <c r="P13" s="17"/>
      <c r="Q13" s="17"/>
      <c r="R13" s="17"/>
      <c r="S13" s="17"/>
      <c r="T13" s="17"/>
      <c r="U13" s="17"/>
      <c r="V13" s="17"/>
      <c r="W13" s="17"/>
      <c r="X13" s="17"/>
      <c r="Y13" s="17"/>
      <c r="Z13" s="17"/>
      <c r="AA13" s="17"/>
      <c r="AB13" s="17"/>
      <c r="AC13" s="17"/>
      <c r="AD13" s="17"/>
      <c r="AE13" s="16"/>
      <c r="AF13" s="16"/>
      <c r="AG13" s="16"/>
      <c r="AH13" s="749"/>
      <c r="AK13" s="270"/>
      <c r="AL13" s="271"/>
    </row>
    <row r="14" spans="2:40" ht="12.75">
      <c r="B14" s="750" t="s">
        <v>27</v>
      </c>
      <c r="C14" s="263"/>
      <c r="D14" s="264"/>
      <c r="E14" s="263"/>
      <c r="F14" s="263"/>
      <c r="G14" s="263"/>
      <c r="H14" s="263"/>
      <c r="I14" s="263"/>
      <c r="J14" s="263"/>
      <c r="K14" s="264"/>
      <c r="L14" s="264"/>
      <c r="M14" s="264"/>
      <c r="N14" s="263"/>
      <c r="O14" s="263"/>
      <c r="P14" s="264"/>
      <c r="Q14" s="265"/>
      <c r="R14" s="263" t="s">
        <v>1433</v>
      </c>
      <c r="S14" s="263"/>
      <c r="T14" s="264"/>
      <c r="U14" s="264"/>
      <c r="V14" s="264"/>
      <c r="W14" s="264"/>
      <c r="X14" s="264"/>
      <c r="Y14" s="264"/>
      <c r="Z14" s="264"/>
      <c r="AA14" s="264"/>
      <c r="AB14" s="264"/>
      <c r="AC14" s="264"/>
      <c r="AD14" s="264"/>
      <c r="AE14" s="263"/>
      <c r="AF14" s="263"/>
      <c r="AG14" s="263"/>
      <c r="AH14" s="751"/>
      <c r="AK14" s="272" t="s">
        <v>1289</v>
      </c>
      <c r="AL14" s="1040">
        <v>4.6843776112032297E-2</v>
      </c>
      <c r="AN14" s="636">
        <v>4.6800000000000001E-2</v>
      </c>
    </row>
    <row r="15" spans="2:40" s="18" customFormat="1" ht="6.75">
      <c r="B15" s="752"/>
      <c r="C15" s="266"/>
      <c r="D15" s="267"/>
      <c r="E15" s="266"/>
      <c r="F15" s="266"/>
      <c r="G15" s="266"/>
      <c r="H15" s="266"/>
      <c r="I15" s="266"/>
      <c r="J15" s="266"/>
      <c r="K15" s="267"/>
      <c r="L15" s="267"/>
      <c r="M15" s="267"/>
      <c r="N15" s="266"/>
      <c r="O15" s="266"/>
      <c r="P15" s="267"/>
      <c r="Q15" s="268"/>
      <c r="R15" s="266"/>
      <c r="S15" s="266"/>
      <c r="T15" s="267"/>
      <c r="U15" s="267"/>
      <c r="V15" s="267"/>
      <c r="W15" s="267"/>
      <c r="X15" s="267"/>
      <c r="Y15" s="267"/>
      <c r="Z15" s="267"/>
      <c r="AA15" s="267"/>
      <c r="AB15" s="267"/>
      <c r="AC15" s="267"/>
      <c r="AD15" s="267"/>
      <c r="AE15" s="266"/>
      <c r="AF15" s="266"/>
      <c r="AG15" s="266"/>
      <c r="AH15" s="753"/>
      <c r="AK15" s="270"/>
      <c r="AL15" s="271"/>
    </row>
    <row r="16" spans="2:40" ht="12.75" customHeight="1" thickBot="1">
      <c r="B16" s="1191" t="s">
        <v>1435</v>
      </c>
      <c r="C16" s="1192"/>
      <c r="D16" s="1192"/>
      <c r="E16" s="1192"/>
      <c r="F16" s="1192"/>
      <c r="G16" s="1192"/>
      <c r="H16" s="1192"/>
      <c r="I16" s="1192"/>
      <c r="J16" s="1192"/>
      <c r="K16" s="1192"/>
      <c r="L16" s="1192"/>
      <c r="M16" s="1192"/>
      <c r="N16" s="1192"/>
      <c r="O16" s="1192"/>
      <c r="P16" s="1192"/>
      <c r="Q16" s="1193"/>
      <c r="R16" s="1194" t="s">
        <v>1986</v>
      </c>
      <c r="S16" s="1192"/>
      <c r="T16" s="1192"/>
      <c r="U16" s="1192"/>
      <c r="V16" s="1192"/>
      <c r="W16" s="1192"/>
      <c r="X16" s="1192"/>
      <c r="Y16" s="1192"/>
      <c r="Z16" s="1192"/>
      <c r="AA16" s="1192"/>
      <c r="AB16" s="1192"/>
      <c r="AC16" s="1192"/>
      <c r="AD16" s="1192"/>
      <c r="AE16" s="1192"/>
      <c r="AF16" s="1192"/>
      <c r="AG16" s="1192"/>
      <c r="AH16" s="1195"/>
      <c r="AK16" s="273" t="s">
        <v>1292</v>
      </c>
      <c r="AL16" s="274">
        <v>0.95320000000000005</v>
      </c>
      <c r="AN16" s="637">
        <v>0.95320000000000005</v>
      </c>
    </row>
    <row r="17" spans="2:40" ht="12.75" thickBot="1">
      <c r="B17" s="746"/>
      <c r="C17" s="754"/>
      <c r="D17" s="14"/>
      <c r="E17" s="14"/>
      <c r="F17" s="755"/>
      <c r="G17" s="755"/>
      <c r="H17" s="755"/>
      <c r="I17" s="755"/>
      <c r="J17" s="755"/>
      <c r="K17" s="755"/>
      <c r="L17" s="755"/>
      <c r="M17" s="755"/>
      <c r="N17" s="754"/>
      <c r="O17" s="14"/>
      <c r="P17" s="14"/>
      <c r="Q17" s="14"/>
      <c r="R17" s="755"/>
      <c r="S17" s="755"/>
      <c r="T17" s="755"/>
      <c r="U17" s="755"/>
      <c r="V17" s="755"/>
      <c r="W17" s="755"/>
      <c r="X17" s="755"/>
      <c r="Y17" s="755"/>
      <c r="Z17" s="755"/>
      <c r="AA17" s="755"/>
      <c r="AB17" s="755"/>
      <c r="AC17" s="755"/>
      <c r="AD17" s="14"/>
      <c r="AE17" s="14"/>
      <c r="AF17" s="14"/>
      <c r="AG17" s="14"/>
      <c r="AH17" s="747"/>
    </row>
    <row r="18" spans="2:40" ht="17.649999999999999" customHeight="1">
      <c r="B18" s="1200" t="s">
        <v>29</v>
      </c>
      <c r="C18" s="1198"/>
      <c r="D18" s="1198" t="s">
        <v>30</v>
      </c>
      <c r="E18" s="1198"/>
      <c r="F18" s="1198"/>
      <c r="G18" s="1198"/>
      <c r="H18" s="1198"/>
      <c r="I18" s="1198"/>
      <c r="J18" s="1198"/>
      <c r="K18" s="1198"/>
      <c r="L18" s="1198"/>
      <c r="M18" s="1198"/>
      <c r="N18" s="1198"/>
      <c r="O18" s="1196" t="s">
        <v>31</v>
      </c>
      <c r="P18" s="1196"/>
      <c r="Q18" s="1196"/>
      <c r="R18" s="1196"/>
      <c r="S18" s="1196"/>
      <c r="T18" s="1196"/>
      <c r="U18" s="1196"/>
      <c r="V18" s="1196"/>
      <c r="W18" s="1196"/>
      <c r="X18" s="1196"/>
      <c r="Y18" s="1196"/>
      <c r="Z18" s="1196"/>
      <c r="AA18" s="1196"/>
      <c r="AB18" s="1196"/>
      <c r="AC18" s="1196"/>
      <c r="AD18" s="1196"/>
      <c r="AE18" s="1196"/>
      <c r="AF18" s="1196"/>
      <c r="AG18" s="1196"/>
      <c r="AH18" s="1197"/>
      <c r="AK18" s="1176" t="s">
        <v>145</v>
      </c>
      <c r="AL18" s="1177"/>
      <c r="AM18" s="1177"/>
      <c r="AN18" s="1178"/>
    </row>
    <row r="19" spans="2:40" ht="17.649999999999999" customHeight="1">
      <c r="B19" s="1201"/>
      <c r="C19" s="1199"/>
      <c r="D19" s="1199"/>
      <c r="E19" s="1199"/>
      <c r="F19" s="1199"/>
      <c r="G19" s="1199"/>
      <c r="H19" s="1199"/>
      <c r="I19" s="1199"/>
      <c r="J19" s="1199"/>
      <c r="K19" s="1199"/>
      <c r="L19" s="1199"/>
      <c r="M19" s="1199"/>
      <c r="N19" s="1199"/>
      <c r="O19" s="1196" t="s">
        <v>32</v>
      </c>
      <c r="P19" s="1196"/>
      <c r="Q19" s="1196"/>
      <c r="R19" s="1196"/>
      <c r="S19" s="1196"/>
      <c r="T19" s="1196" t="s">
        <v>33</v>
      </c>
      <c r="U19" s="1196"/>
      <c r="V19" s="1196"/>
      <c r="W19" s="1196"/>
      <c r="X19" s="1196"/>
      <c r="Y19" s="1196" t="s">
        <v>34</v>
      </c>
      <c r="Z19" s="1196"/>
      <c r="AA19" s="1196"/>
      <c r="AB19" s="1196"/>
      <c r="AC19" s="1196"/>
      <c r="AD19" s="1196" t="s">
        <v>35</v>
      </c>
      <c r="AE19" s="1196"/>
      <c r="AF19" s="1196"/>
      <c r="AG19" s="1196"/>
      <c r="AH19" s="1197"/>
      <c r="AK19" s="1179"/>
      <c r="AL19" s="1180"/>
      <c r="AM19" s="1180"/>
      <c r="AN19" s="1181"/>
    </row>
    <row r="20" spans="2:40" ht="12.95" customHeight="1">
      <c r="B20" s="1038" t="s">
        <v>12</v>
      </c>
      <c r="C20" s="1039"/>
      <c r="D20" s="1202" t="s">
        <v>285</v>
      </c>
      <c r="E20" s="1203"/>
      <c r="F20" s="1203"/>
      <c r="G20" s="1203"/>
      <c r="H20" s="1203"/>
      <c r="I20" s="1203"/>
      <c r="J20" s="1203"/>
      <c r="K20" s="1203"/>
      <c r="L20" s="1203"/>
      <c r="M20" s="1203"/>
      <c r="N20" s="1203"/>
      <c r="O20" s="1204">
        <v>2663.73</v>
      </c>
      <c r="P20" s="1204"/>
      <c r="Q20" s="1204"/>
      <c r="R20" s="1204"/>
      <c r="S20" s="1203"/>
      <c r="T20" s="1205">
        <v>130.91</v>
      </c>
      <c r="U20" s="1206"/>
      <c r="V20" s="1206"/>
      <c r="W20" s="1206"/>
      <c r="X20" s="1207"/>
      <c r="Y20" s="1205"/>
      <c r="Z20" s="1206"/>
      <c r="AA20" s="1206"/>
      <c r="AB20" s="1206"/>
      <c r="AC20" s="1207"/>
      <c r="AD20" s="1208">
        <v>2794.64</v>
      </c>
      <c r="AE20" s="1209"/>
      <c r="AF20" s="1209"/>
      <c r="AG20" s="1209"/>
      <c r="AH20" s="1210"/>
      <c r="AI20" s="259"/>
      <c r="AK20" s="1179"/>
      <c r="AL20" s="1180"/>
      <c r="AM20" s="1180"/>
      <c r="AN20" s="1181"/>
    </row>
    <row r="21" spans="2:40" ht="12.95" customHeight="1" thickBot="1">
      <c r="B21" s="1038" t="s">
        <v>14</v>
      </c>
      <c r="C21" s="1039"/>
      <c r="D21" s="1202" t="s">
        <v>1426</v>
      </c>
      <c r="E21" s="1203"/>
      <c r="F21" s="1203"/>
      <c r="G21" s="1203"/>
      <c r="H21" s="1203"/>
      <c r="I21" s="1203"/>
      <c r="J21" s="1203"/>
      <c r="K21" s="1203"/>
      <c r="L21" s="1203"/>
      <c r="M21" s="1203"/>
      <c r="N21" s="1203"/>
      <c r="O21" s="1211">
        <v>42740.28</v>
      </c>
      <c r="P21" s="1212"/>
      <c r="Q21" s="1212"/>
      <c r="R21" s="1212"/>
      <c r="S21" s="1213"/>
      <c r="T21" s="1205">
        <v>2100.5100000000002</v>
      </c>
      <c r="U21" s="1206"/>
      <c r="V21" s="1206"/>
      <c r="W21" s="1206"/>
      <c r="X21" s="1207"/>
      <c r="Y21" s="1205"/>
      <c r="Z21" s="1206"/>
      <c r="AA21" s="1206"/>
      <c r="AB21" s="1206"/>
      <c r="AC21" s="1207"/>
      <c r="AD21" s="1208">
        <v>44840.79</v>
      </c>
      <c r="AE21" s="1209"/>
      <c r="AF21" s="1209"/>
      <c r="AG21" s="1209"/>
      <c r="AH21" s="1210"/>
      <c r="AI21" s="259"/>
      <c r="AK21" s="1182"/>
      <c r="AL21" s="1183"/>
      <c r="AM21" s="1183"/>
      <c r="AN21" s="1184"/>
    </row>
    <row r="22" spans="2:40" ht="12.95" customHeight="1">
      <c r="B22" s="1038" t="s">
        <v>16</v>
      </c>
      <c r="C22" s="1039"/>
      <c r="D22" s="1202" t="s">
        <v>1575</v>
      </c>
      <c r="E22" s="1203"/>
      <c r="F22" s="1203"/>
      <c r="G22" s="1203"/>
      <c r="H22" s="1203"/>
      <c r="I22" s="1203"/>
      <c r="J22" s="1203"/>
      <c r="K22" s="1203"/>
      <c r="L22" s="1203"/>
      <c r="M22" s="1203"/>
      <c r="N22" s="1203"/>
      <c r="O22" s="1211">
        <v>52229.54</v>
      </c>
      <c r="P22" s="1212"/>
      <c r="Q22" s="1212"/>
      <c r="R22" s="1212"/>
      <c r="S22" s="1213"/>
      <c r="T22" s="1205">
        <v>2566.87</v>
      </c>
      <c r="U22" s="1206"/>
      <c r="V22" s="1206"/>
      <c r="W22" s="1206"/>
      <c r="X22" s="1207"/>
      <c r="Y22" s="1205"/>
      <c r="Z22" s="1206"/>
      <c r="AA22" s="1206"/>
      <c r="AB22" s="1206"/>
      <c r="AC22" s="1207"/>
      <c r="AD22" s="1208">
        <v>54796.41</v>
      </c>
      <c r="AE22" s="1209"/>
      <c r="AF22" s="1209"/>
      <c r="AG22" s="1209"/>
      <c r="AH22" s="1210"/>
      <c r="AI22" s="259"/>
    </row>
    <row r="23" spans="2:40" ht="12.95" customHeight="1">
      <c r="B23" s="1038" t="s">
        <v>53</v>
      </c>
      <c r="C23" s="1039"/>
      <c r="D23" s="1202" t="s">
        <v>1407</v>
      </c>
      <c r="E23" s="1203"/>
      <c r="F23" s="1203"/>
      <c r="G23" s="1203"/>
      <c r="H23" s="1203"/>
      <c r="I23" s="1203"/>
      <c r="J23" s="1203"/>
      <c r="K23" s="1203"/>
      <c r="L23" s="1203"/>
      <c r="M23" s="1203"/>
      <c r="N23" s="1203"/>
      <c r="O23" s="1211">
        <v>179858.54</v>
      </c>
      <c r="P23" s="1212"/>
      <c r="Q23" s="1212"/>
      <c r="R23" s="1212"/>
      <c r="S23" s="1213"/>
      <c r="T23" s="1205">
        <v>8839.32</v>
      </c>
      <c r="U23" s="1206"/>
      <c r="V23" s="1206"/>
      <c r="W23" s="1206"/>
      <c r="X23" s="1207"/>
      <c r="Y23" s="1205"/>
      <c r="Z23" s="1206"/>
      <c r="AA23" s="1206"/>
      <c r="AB23" s="1206"/>
      <c r="AC23" s="1207"/>
      <c r="AD23" s="1208">
        <v>188697.86</v>
      </c>
      <c r="AE23" s="1209"/>
      <c r="AF23" s="1209"/>
      <c r="AG23" s="1209"/>
      <c r="AH23" s="1210"/>
      <c r="AI23" s="259"/>
    </row>
    <row r="24" spans="2:40" ht="13.15" customHeight="1">
      <c r="B24" s="1038" t="s">
        <v>59</v>
      </c>
      <c r="C24" s="1039"/>
      <c r="D24" s="1202" t="s">
        <v>1576</v>
      </c>
      <c r="E24" s="1203"/>
      <c r="F24" s="1203"/>
      <c r="G24" s="1203"/>
      <c r="H24" s="1203"/>
      <c r="I24" s="1203"/>
      <c r="J24" s="1203"/>
      <c r="K24" s="1203"/>
      <c r="L24" s="1203"/>
      <c r="M24" s="1203"/>
      <c r="N24" s="1203"/>
      <c r="O24" s="1211">
        <v>25287.17</v>
      </c>
      <c r="P24" s="1212"/>
      <c r="Q24" s="1212"/>
      <c r="R24" s="1212"/>
      <c r="S24" s="1213"/>
      <c r="T24" s="1205">
        <v>1242.76</v>
      </c>
      <c r="U24" s="1206"/>
      <c r="V24" s="1206"/>
      <c r="W24" s="1206"/>
      <c r="X24" s="1207"/>
      <c r="Y24" s="1205"/>
      <c r="Z24" s="1206"/>
      <c r="AA24" s="1206"/>
      <c r="AB24" s="1206"/>
      <c r="AC24" s="1207"/>
      <c r="AD24" s="1208">
        <v>26529.93</v>
      </c>
      <c r="AE24" s="1209"/>
      <c r="AF24" s="1209"/>
      <c r="AG24" s="1209"/>
      <c r="AH24" s="1210"/>
      <c r="AI24" s="259"/>
    </row>
    <row r="25" spans="2:40" ht="13.15" customHeight="1">
      <c r="B25" s="1038" t="s">
        <v>113</v>
      </c>
      <c r="C25" s="1039"/>
      <c r="D25" s="1202" t="s">
        <v>1577</v>
      </c>
      <c r="E25" s="1203"/>
      <c r="F25" s="1203"/>
      <c r="G25" s="1203"/>
      <c r="H25" s="1203"/>
      <c r="I25" s="1203"/>
      <c r="J25" s="1203"/>
      <c r="K25" s="1203"/>
      <c r="L25" s="1203"/>
      <c r="M25" s="1203"/>
      <c r="N25" s="1203"/>
      <c r="O25" s="1211">
        <v>6103.57</v>
      </c>
      <c r="P25" s="1212"/>
      <c r="Q25" s="1212"/>
      <c r="R25" s="1212"/>
      <c r="S25" s="1213"/>
      <c r="T25" s="1205">
        <v>299.97000000000003</v>
      </c>
      <c r="U25" s="1206"/>
      <c r="V25" s="1206"/>
      <c r="W25" s="1206"/>
      <c r="X25" s="1207"/>
      <c r="Y25" s="1205"/>
      <c r="Z25" s="1206"/>
      <c r="AA25" s="1206"/>
      <c r="AB25" s="1206"/>
      <c r="AC25" s="1207"/>
      <c r="AD25" s="1208">
        <v>6403.54</v>
      </c>
      <c r="AE25" s="1209"/>
      <c r="AF25" s="1209"/>
      <c r="AG25" s="1209"/>
      <c r="AH25" s="1210"/>
      <c r="AI25" s="259"/>
    </row>
    <row r="26" spans="2:40" ht="13.15" customHeight="1">
      <c r="B26" s="1038" t="s">
        <v>2014</v>
      </c>
      <c r="C26" s="1039"/>
      <c r="D26" s="1202" t="s">
        <v>1591</v>
      </c>
      <c r="E26" s="1203"/>
      <c r="F26" s="1203"/>
      <c r="G26" s="1203"/>
      <c r="H26" s="1203"/>
      <c r="I26" s="1203"/>
      <c r="J26" s="1203"/>
      <c r="K26" s="1203"/>
      <c r="L26" s="1203"/>
      <c r="M26" s="1203"/>
      <c r="N26" s="1203"/>
      <c r="O26" s="1211">
        <v>1239.22</v>
      </c>
      <c r="P26" s="1212"/>
      <c r="Q26" s="1212"/>
      <c r="R26" s="1212"/>
      <c r="S26" s="1213"/>
      <c r="T26" s="1205">
        <v>60.9</v>
      </c>
      <c r="U26" s="1206"/>
      <c r="V26" s="1206"/>
      <c r="W26" s="1206"/>
      <c r="X26" s="1207"/>
      <c r="Y26" s="1205"/>
      <c r="Z26" s="1206"/>
      <c r="AA26" s="1206"/>
      <c r="AB26" s="1206"/>
      <c r="AC26" s="1207"/>
      <c r="AD26" s="1208">
        <v>1300.1199999999999</v>
      </c>
      <c r="AE26" s="1209"/>
      <c r="AF26" s="1209"/>
      <c r="AG26" s="1209"/>
      <c r="AH26" s="1210"/>
      <c r="AI26" s="259"/>
    </row>
    <row r="27" spans="2:40" ht="12.75" customHeight="1">
      <c r="B27" s="1038" t="s">
        <v>2015</v>
      </c>
      <c r="C27" s="1039"/>
      <c r="D27" s="1202" t="s">
        <v>1662</v>
      </c>
      <c r="E27" s="1203"/>
      <c r="F27" s="1203"/>
      <c r="G27" s="1203"/>
      <c r="H27" s="1203"/>
      <c r="I27" s="1203"/>
      <c r="J27" s="1203"/>
      <c r="K27" s="1203"/>
      <c r="L27" s="1203"/>
      <c r="M27" s="1203"/>
      <c r="N27" s="1203"/>
      <c r="O27" s="1211">
        <v>4475.8500000000004</v>
      </c>
      <c r="P27" s="1212"/>
      <c r="Q27" s="1212"/>
      <c r="R27" s="1212"/>
      <c r="S27" s="1213"/>
      <c r="T27" s="1205">
        <v>219.97</v>
      </c>
      <c r="U27" s="1206"/>
      <c r="V27" s="1206"/>
      <c r="W27" s="1206"/>
      <c r="X27" s="1207"/>
      <c r="Y27" s="1205"/>
      <c r="Z27" s="1206"/>
      <c r="AA27" s="1206"/>
      <c r="AB27" s="1206"/>
      <c r="AC27" s="1207"/>
      <c r="AD27" s="1208">
        <v>4695.82</v>
      </c>
      <c r="AE27" s="1209"/>
      <c r="AF27" s="1209"/>
      <c r="AG27" s="1209"/>
      <c r="AH27" s="1210"/>
      <c r="AI27" s="259"/>
    </row>
    <row r="28" spans="2:40" ht="13.15" customHeight="1">
      <c r="B28" s="1038" t="s">
        <v>2016</v>
      </c>
      <c r="C28" s="1039"/>
      <c r="D28" s="1202" t="s">
        <v>1471</v>
      </c>
      <c r="E28" s="1203"/>
      <c r="F28" s="1203"/>
      <c r="G28" s="1203"/>
      <c r="H28" s="1203"/>
      <c r="I28" s="1203"/>
      <c r="J28" s="1203"/>
      <c r="K28" s="1203"/>
      <c r="L28" s="1203"/>
      <c r="M28" s="1203"/>
      <c r="N28" s="1203"/>
      <c r="O28" s="1211">
        <v>13700.23</v>
      </c>
      <c r="P28" s="1212"/>
      <c r="Q28" s="1212"/>
      <c r="R28" s="1212"/>
      <c r="S28" s="1213"/>
      <c r="T28" s="1205">
        <v>673.31</v>
      </c>
      <c r="U28" s="1206"/>
      <c r="V28" s="1206"/>
      <c r="W28" s="1206"/>
      <c r="X28" s="1207"/>
      <c r="Y28" s="1205"/>
      <c r="Z28" s="1206"/>
      <c r="AA28" s="1206"/>
      <c r="AB28" s="1206"/>
      <c r="AC28" s="1207"/>
      <c r="AD28" s="1208">
        <v>14373.54</v>
      </c>
      <c r="AE28" s="1209"/>
      <c r="AF28" s="1209"/>
      <c r="AG28" s="1209"/>
      <c r="AH28" s="1210"/>
      <c r="AI28" s="259"/>
    </row>
    <row r="29" spans="2:40" ht="13.15" customHeight="1">
      <c r="B29" s="1038" t="s">
        <v>2017</v>
      </c>
      <c r="C29" s="1039"/>
      <c r="D29" s="1202" t="s">
        <v>1428</v>
      </c>
      <c r="E29" s="1203"/>
      <c r="F29" s="1203"/>
      <c r="G29" s="1203"/>
      <c r="H29" s="1203"/>
      <c r="I29" s="1203"/>
      <c r="J29" s="1203"/>
      <c r="K29" s="1203"/>
      <c r="L29" s="1203"/>
      <c r="M29" s="1203"/>
      <c r="N29" s="1203"/>
      <c r="O29" s="1211">
        <v>39538.910000000003</v>
      </c>
      <c r="P29" s="1212"/>
      <c r="Q29" s="1212"/>
      <c r="R29" s="1212"/>
      <c r="S29" s="1213"/>
      <c r="T29" s="1205">
        <v>1943.18</v>
      </c>
      <c r="U29" s="1206"/>
      <c r="V29" s="1206"/>
      <c r="W29" s="1206"/>
      <c r="X29" s="1207"/>
      <c r="Y29" s="1205"/>
      <c r="Z29" s="1206"/>
      <c r="AA29" s="1206"/>
      <c r="AB29" s="1206"/>
      <c r="AC29" s="1207"/>
      <c r="AD29" s="1208">
        <v>41482.089999999997</v>
      </c>
      <c r="AE29" s="1209"/>
      <c r="AF29" s="1209"/>
      <c r="AG29" s="1209"/>
      <c r="AH29" s="1210"/>
      <c r="AI29" s="259"/>
    </row>
    <row r="30" spans="2:40" ht="13.15" customHeight="1">
      <c r="B30" s="1038" t="s">
        <v>2018</v>
      </c>
      <c r="C30" s="1039"/>
      <c r="D30" s="1202" t="s">
        <v>366</v>
      </c>
      <c r="E30" s="1203"/>
      <c r="F30" s="1203"/>
      <c r="G30" s="1203"/>
      <c r="H30" s="1203"/>
      <c r="I30" s="1203"/>
      <c r="J30" s="1203"/>
      <c r="K30" s="1203"/>
      <c r="L30" s="1203"/>
      <c r="M30" s="1203"/>
      <c r="N30" s="1203"/>
      <c r="O30" s="1211">
        <v>1806.32</v>
      </c>
      <c r="P30" s="1212"/>
      <c r="Q30" s="1212"/>
      <c r="R30" s="1212"/>
      <c r="S30" s="1213"/>
      <c r="T30" s="1205">
        <v>88.77</v>
      </c>
      <c r="U30" s="1206"/>
      <c r="V30" s="1206"/>
      <c r="W30" s="1206"/>
      <c r="X30" s="1207"/>
      <c r="Y30" s="1205"/>
      <c r="Z30" s="1206"/>
      <c r="AA30" s="1206"/>
      <c r="AB30" s="1206"/>
      <c r="AC30" s="1207"/>
      <c r="AD30" s="1208">
        <v>1895.09</v>
      </c>
      <c r="AE30" s="1209"/>
      <c r="AF30" s="1209"/>
      <c r="AG30" s="1209"/>
      <c r="AH30" s="1210"/>
      <c r="AI30" s="259"/>
    </row>
    <row r="31" spans="2:40" ht="13.15" customHeight="1">
      <c r="B31" s="1038" t="s">
        <v>2019</v>
      </c>
      <c r="C31" s="1039"/>
      <c r="D31" s="1202" t="s">
        <v>1427</v>
      </c>
      <c r="E31" s="1203"/>
      <c r="F31" s="1203"/>
      <c r="G31" s="1203"/>
      <c r="H31" s="1203"/>
      <c r="I31" s="1203"/>
      <c r="J31" s="1203"/>
      <c r="K31" s="1203"/>
      <c r="L31" s="1203"/>
      <c r="M31" s="1203"/>
      <c r="N31" s="1203"/>
      <c r="O31" s="1211">
        <v>52559.38</v>
      </c>
      <c r="P31" s="1212"/>
      <c r="Q31" s="1212"/>
      <c r="R31" s="1212"/>
      <c r="S31" s="1213"/>
      <c r="T31" s="1205">
        <v>2583.08</v>
      </c>
      <c r="U31" s="1206"/>
      <c r="V31" s="1206"/>
      <c r="W31" s="1206"/>
      <c r="X31" s="1207"/>
      <c r="Y31" s="1205"/>
      <c r="Z31" s="1206"/>
      <c r="AA31" s="1206"/>
      <c r="AB31" s="1206"/>
      <c r="AC31" s="1207"/>
      <c r="AD31" s="1208">
        <v>55142.46</v>
      </c>
      <c r="AE31" s="1209"/>
      <c r="AF31" s="1209"/>
      <c r="AG31" s="1209"/>
      <c r="AH31" s="1210"/>
      <c r="AI31" s="259"/>
    </row>
    <row r="32" spans="2:40" ht="13.15" customHeight="1">
      <c r="B32" s="1038" t="s">
        <v>2020</v>
      </c>
      <c r="C32" s="1039"/>
      <c r="D32" s="1202" t="s">
        <v>360</v>
      </c>
      <c r="E32" s="1203"/>
      <c r="F32" s="1203"/>
      <c r="G32" s="1203"/>
      <c r="H32" s="1203"/>
      <c r="I32" s="1203"/>
      <c r="J32" s="1203"/>
      <c r="K32" s="1203"/>
      <c r="L32" s="1203"/>
      <c r="M32" s="1203"/>
      <c r="N32" s="1203"/>
      <c r="O32" s="1211">
        <v>34887.629999999997</v>
      </c>
      <c r="P32" s="1212"/>
      <c r="Q32" s="1212"/>
      <c r="R32" s="1212"/>
      <c r="S32" s="1213"/>
      <c r="T32" s="1205">
        <v>1714.59</v>
      </c>
      <c r="U32" s="1206"/>
      <c r="V32" s="1206"/>
      <c r="W32" s="1206"/>
      <c r="X32" s="1207"/>
      <c r="Y32" s="1205"/>
      <c r="Z32" s="1206"/>
      <c r="AA32" s="1206"/>
      <c r="AB32" s="1206"/>
      <c r="AC32" s="1207"/>
      <c r="AD32" s="1208">
        <v>36602.22</v>
      </c>
      <c r="AE32" s="1209"/>
      <c r="AF32" s="1209"/>
      <c r="AG32" s="1209"/>
      <c r="AH32" s="1210"/>
      <c r="AI32" s="259"/>
    </row>
    <row r="33" spans="2:37" ht="13.15" customHeight="1">
      <c r="B33" s="1038" t="s">
        <v>2021</v>
      </c>
      <c r="C33" s="1039"/>
      <c r="D33" s="1202" t="s">
        <v>1642</v>
      </c>
      <c r="E33" s="1203"/>
      <c r="F33" s="1203"/>
      <c r="G33" s="1203"/>
      <c r="H33" s="1203"/>
      <c r="I33" s="1203"/>
      <c r="J33" s="1203"/>
      <c r="K33" s="1203"/>
      <c r="L33" s="1203"/>
      <c r="M33" s="1203"/>
      <c r="N33" s="1203"/>
      <c r="O33" s="1211">
        <v>41482.21</v>
      </c>
      <c r="P33" s="1212"/>
      <c r="Q33" s="1212"/>
      <c r="R33" s="1212"/>
      <c r="S33" s="1213"/>
      <c r="T33" s="1205">
        <v>2038.68</v>
      </c>
      <c r="U33" s="1206"/>
      <c r="V33" s="1206"/>
      <c r="W33" s="1206"/>
      <c r="X33" s="1207"/>
      <c r="Y33" s="1205"/>
      <c r="Z33" s="1206"/>
      <c r="AA33" s="1206"/>
      <c r="AB33" s="1206"/>
      <c r="AC33" s="1207"/>
      <c r="AD33" s="1208">
        <v>43520.89</v>
      </c>
      <c r="AE33" s="1209"/>
      <c r="AF33" s="1209"/>
      <c r="AG33" s="1209"/>
      <c r="AH33" s="1210"/>
      <c r="AI33" s="259"/>
    </row>
    <row r="34" spans="2:37" ht="12.75" customHeight="1">
      <c r="B34" s="1038" t="s">
        <v>2022</v>
      </c>
      <c r="C34" s="1039"/>
      <c r="D34" s="1202" t="s">
        <v>114</v>
      </c>
      <c r="E34" s="1203"/>
      <c r="F34" s="1203"/>
      <c r="G34" s="1203"/>
      <c r="H34" s="1203"/>
      <c r="I34" s="1203"/>
      <c r="J34" s="1203"/>
      <c r="K34" s="1203"/>
      <c r="L34" s="1203"/>
      <c r="M34" s="1203"/>
      <c r="N34" s="1203"/>
      <c r="O34" s="1211">
        <v>1227.42</v>
      </c>
      <c r="P34" s="1212"/>
      <c r="Q34" s="1212"/>
      <c r="R34" s="1212"/>
      <c r="S34" s="1213"/>
      <c r="T34" s="1205">
        <v>60.33</v>
      </c>
      <c r="U34" s="1206"/>
      <c r="V34" s="1206"/>
      <c r="W34" s="1206"/>
      <c r="X34" s="1207"/>
      <c r="Y34" s="1205"/>
      <c r="Z34" s="1206"/>
      <c r="AA34" s="1206"/>
      <c r="AB34" s="1206"/>
      <c r="AC34" s="1207"/>
      <c r="AD34" s="1208">
        <v>1287.75</v>
      </c>
      <c r="AE34" s="1209"/>
      <c r="AF34" s="1209"/>
      <c r="AG34" s="1209"/>
      <c r="AH34" s="1210"/>
    </row>
    <row r="35" spans="2:37" ht="12.75">
      <c r="B35" s="1214"/>
      <c r="C35" s="1215"/>
      <c r="D35" s="1202" t="s">
        <v>1408</v>
      </c>
      <c r="E35" s="1203"/>
      <c r="F35" s="1203"/>
      <c r="G35" s="1203"/>
      <c r="H35" s="1203"/>
      <c r="I35" s="1203"/>
      <c r="J35" s="1203"/>
      <c r="K35" s="1203"/>
      <c r="L35" s="1203"/>
      <c r="M35" s="1203"/>
      <c r="N35" s="1203"/>
      <c r="O35" s="1204" t="s">
        <v>1408</v>
      </c>
      <c r="P35" s="1204"/>
      <c r="Q35" s="1204"/>
      <c r="R35" s="1204"/>
      <c r="S35" s="1203"/>
      <c r="T35" s="1205" t="s">
        <v>1408</v>
      </c>
      <c r="U35" s="1206"/>
      <c r="V35" s="1206"/>
      <c r="W35" s="1206"/>
      <c r="X35" s="1207"/>
      <c r="Y35" s="1205"/>
      <c r="Z35" s="1206"/>
      <c r="AA35" s="1206"/>
      <c r="AB35" s="1206"/>
      <c r="AC35" s="1207"/>
      <c r="AD35" s="1208" t="s">
        <v>1408</v>
      </c>
      <c r="AE35" s="1209"/>
      <c r="AF35" s="1209"/>
      <c r="AG35" s="1209"/>
      <c r="AH35" s="1210"/>
    </row>
    <row r="36" spans="2:37" ht="12.75">
      <c r="B36" s="1214"/>
      <c r="C36" s="1215"/>
      <c r="D36" s="1202"/>
      <c r="E36" s="1203"/>
      <c r="F36" s="1203"/>
      <c r="G36" s="1203"/>
      <c r="H36" s="1203"/>
      <c r="I36" s="1203"/>
      <c r="J36" s="1203"/>
      <c r="K36" s="1203"/>
      <c r="L36" s="1203"/>
      <c r="M36" s="1203"/>
      <c r="N36" s="1203"/>
      <c r="O36" s="1204" t="s">
        <v>1408</v>
      </c>
      <c r="P36" s="1204"/>
      <c r="Q36" s="1204"/>
      <c r="R36" s="1204"/>
      <c r="S36" s="1203"/>
      <c r="T36" s="1205" t="s">
        <v>1408</v>
      </c>
      <c r="U36" s="1206"/>
      <c r="V36" s="1206"/>
      <c r="W36" s="1206"/>
      <c r="X36" s="1207"/>
      <c r="Y36" s="1205"/>
      <c r="Z36" s="1206"/>
      <c r="AA36" s="1206"/>
      <c r="AB36" s="1206"/>
      <c r="AC36" s="1207"/>
      <c r="AD36" s="1208" t="s">
        <v>1408</v>
      </c>
      <c r="AE36" s="1209"/>
      <c r="AF36" s="1209"/>
      <c r="AG36" s="1209"/>
      <c r="AH36" s="1210"/>
    </row>
    <row r="37" spans="2:37" ht="12.75">
      <c r="B37" s="1214"/>
      <c r="C37" s="1215"/>
      <c r="D37" s="1202"/>
      <c r="E37" s="1203"/>
      <c r="F37" s="1203"/>
      <c r="G37" s="1203"/>
      <c r="H37" s="1203"/>
      <c r="I37" s="1203"/>
      <c r="J37" s="1203"/>
      <c r="K37" s="1203"/>
      <c r="L37" s="1203"/>
      <c r="M37" s="1203"/>
      <c r="N37" s="1203"/>
      <c r="O37" s="1204" t="s">
        <v>1408</v>
      </c>
      <c r="P37" s="1204"/>
      <c r="Q37" s="1204"/>
      <c r="R37" s="1204"/>
      <c r="S37" s="1203"/>
      <c r="T37" s="1205" t="s">
        <v>1408</v>
      </c>
      <c r="U37" s="1206"/>
      <c r="V37" s="1206"/>
      <c r="W37" s="1206"/>
      <c r="X37" s="1207"/>
      <c r="Y37" s="1205"/>
      <c r="Z37" s="1206"/>
      <c r="AA37" s="1206"/>
      <c r="AB37" s="1206"/>
      <c r="AC37" s="1207"/>
      <c r="AD37" s="1208" t="s">
        <v>1408</v>
      </c>
      <c r="AE37" s="1209"/>
      <c r="AF37" s="1209"/>
      <c r="AG37" s="1209"/>
      <c r="AH37" s="1210"/>
    </row>
    <row r="38" spans="2:37" ht="12.75">
      <c r="B38" s="1214"/>
      <c r="C38" s="1215"/>
      <c r="D38" s="1202"/>
      <c r="E38" s="1203"/>
      <c r="F38" s="1203"/>
      <c r="G38" s="1203"/>
      <c r="H38" s="1203"/>
      <c r="I38" s="1203"/>
      <c r="J38" s="1203"/>
      <c r="K38" s="1203"/>
      <c r="L38" s="1203"/>
      <c r="M38" s="1203"/>
      <c r="N38" s="1203"/>
      <c r="O38" s="1204" t="s">
        <v>1408</v>
      </c>
      <c r="P38" s="1204"/>
      <c r="Q38" s="1204"/>
      <c r="R38" s="1204"/>
      <c r="S38" s="1203"/>
      <c r="T38" s="1205" t="s">
        <v>1408</v>
      </c>
      <c r="U38" s="1206"/>
      <c r="V38" s="1206"/>
      <c r="W38" s="1206"/>
      <c r="X38" s="1207"/>
      <c r="Y38" s="1205"/>
      <c r="Z38" s="1206"/>
      <c r="AA38" s="1206"/>
      <c r="AB38" s="1206"/>
      <c r="AC38" s="1207"/>
      <c r="AD38" s="1208" t="s">
        <v>1408</v>
      </c>
      <c r="AE38" s="1209"/>
      <c r="AF38" s="1209"/>
      <c r="AG38" s="1209"/>
      <c r="AH38" s="1210"/>
      <c r="AK38" s="675"/>
    </row>
    <row r="39" spans="2:37" ht="12.75">
      <c r="B39" s="1214"/>
      <c r="C39" s="1215"/>
      <c r="D39" s="1202"/>
      <c r="E39" s="1203"/>
      <c r="F39" s="1203"/>
      <c r="G39" s="1203"/>
      <c r="H39" s="1203"/>
      <c r="I39" s="1203"/>
      <c r="J39" s="1203"/>
      <c r="K39" s="1203"/>
      <c r="L39" s="1203"/>
      <c r="M39" s="1203"/>
      <c r="N39" s="1203"/>
      <c r="O39" s="1204" t="s">
        <v>1408</v>
      </c>
      <c r="P39" s="1204"/>
      <c r="Q39" s="1204"/>
      <c r="R39" s="1204"/>
      <c r="S39" s="1203"/>
      <c r="T39" s="1205" t="s">
        <v>1408</v>
      </c>
      <c r="U39" s="1206"/>
      <c r="V39" s="1206"/>
      <c r="W39" s="1206"/>
      <c r="X39" s="1207"/>
      <c r="Y39" s="1205"/>
      <c r="Z39" s="1206"/>
      <c r="AA39" s="1206"/>
      <c r="AB39" s="1206"/>
      <c r="AC39" s="1207"/>
      <c r="AD39" s="1208" t="s">
        <v>1408</v>
      </c>
      <c r="AE39" s="1209"/>
      <c r="AF39" s="1209"/>
      <c r="AG39" s="1209"/>
      <c r="AH39" s="1210"/>
      <c r="AK39" s="675"/>
    </row>
    <row r="40" spans="2:37" ht="12.75">
      <c r="B40" s="1214"/>
      <c r="C40" s="1215"/>
      <c r="D40" s="1202"/>
      <c r="E40" s="1203"/>
      <c r="F40" s="1203"/>
      <c r="G40" s="1203"/>
      <c r="H40" s="1203"/>
      <c r="I40" s="1203"/>
      <c r="J40" s="1203"/>
      <c r="K40" s="1203"/>
      <c r="L40" s="1203"/>
      <c r="M40" s="1203"/>
      <c r="N40" s="1203"/>
      <c r="O40" s="1204" t="s">
        <v>1408</v>
      </c>
      <c r="P40" s="1204"/>
      <c r="Q40" s="1204"/>
      <c r="R40" s="1204"/>
      <c r="S40" s="1203"/>
      <c r="T40" s="1205" t="s">
        <v>1408</v>
      </c>
      <c r="U40" s="1206"/>
      <c r="V40" s="1206"/>
      <c r="W40" s="1206"/>
      <c r="X40" s="1207"/>
      <c r="Y40" s="1205"/>
      <c r="Z40" s="1206"/>
      <c r="AA40" s="1206"/>
      <c r="AB40" s="1206"/>
      <c r="AC40" s="1207"/>
      <c r="AD40" s="1208" t="s">
        <v>1408</v>
      </c>
      <c r="AE40" s="1209"/>
      <c r="AF40" s="1209"/>
      <c r="AG40" s="1209"/>
      <c r="AH40" s="1210"/>
    </row>
    <row r="41" spans="2:37" ht="12.75">
      <c r="B41" s="1214"/>
      <c r="C41" s="1215"/>
      <c r="D41" s="1202"/>
      <c r="E41" s="1203"/>
      <c r="F41" s="1203"/>
      <c r="G41" s="1203"/>
      <c r="H41" s="1203"/>
      <c r="I41" s="1203"/>
      <c r="J41" s="1203"/>
      <c r="K41" s="1203"/>
      <c r="L41" s="1203"/>
      <c r="M41" s="1203"/>
      <c r="N41" s="1203"/>
      <c r="O41" s="1204" t="s">
        <v>1408</v>
      </c>
      <c r="P41" s="1204"/>
      <c r="Q41" s="1204"/>
      <c r="R41" s="1204"/>
      <c r="S41" s="1203"/>
      <c r="T41" s="1205" t="s">
        <v>1408</v>
      </c>
      <c r="U41" s="1206"/>
      <c r="V41" s="1206"/>
      <c r="W41" s="1206"/>
      <c r="X41" s="1207"/>
      <c r="Y41" s="1205"/>
      <c r="Z41" s="1206"/>
      <c r="AA41" s="1206"/>
      <c r="AB41" s="1206"/>
      <c r="AC41" s="1207"/>
      <c r="AD41" s="1208" t="s">
        <v>1408</v>
      </c>
      <c r="AE41" s="1209"/>
      <c r="AF41" s="1209"/>
      <c r="AG41" s="1209"/>
      <c r="AH41" s="1210"/>
    </row>
    <row r="42" spans="2:37" ht="12.75">
      <c r="B42" s="1214"/>
      <c r="C42" s="1215"/>
      <c r="D42" s="1202"/>
      <c r="E42" s="1203"/>
      <c r="F42" s="1203"/>
      <c r="G42" s="1203"/>
      <c r="H42" s="1203"/>
      <c r="I42" s="1203"/>
      <c r="J42" s="1203"/>
      <c r="K42" s="1203"/>
      <c r="L42" s="1203"/>
      <c r="M42" s="1203"/>
      <c r="N42" s="1203"/>
      <c r="O42" s="1204" t="s">
        <v>1408</v>
      </c>
      <c r="P42" s="1204"/>
      <c r="Q42" s="1204"/>
      <c r="R42" s="1204"/>
      <c r="S42" s="1203"/>
      <c r="T42" s="1205" t="s">
        <v>1408</v>
      </c>
      <c r="U42" s="1206"/>
      <c r="V42" s="1206"/>
      <c r="W42" s="1206"/>
      <c r="X42" s="1207"/>
      <c r="Y42" s="1205"/>
      <c r="Z42" s="1206"/>
      <c r="AA42" s="1206"/>
      <c r="AB42" s="1206"/>
      <c r="AC42" s="1207"/>
      <c r="AD42" s="1208" t="s">
        <v>1408</v>
      </c>
      <c r="AE42" s="1209"/>
      <c r="AF42" s="1209"/>
      <c r="AG42" s="1209"/>
      <c r="AH42" s="1210"/>
    </row>
    <row r="43" spans="2:37" ht="12.75">
      <c r="B43" s="1214"/>
      <c r="C43" s="1215"/>
      <c r="D43" s="1202"/>
      <c r="E43" s="1203"/>
      <c r="F43" s="1203"/>
      <c r="G43" s="1203"/>
      <c r="H43" s="1203"/>
      <c r="I43" s="1203"/>
      <c r="J43" s="1203"/>
      <c r="K43" s="1203"/>
      <c r="L43" s="1203"/>
      <c r="M43" s="1203"/>
      <c r="N43" s="1203"/>
      <c r="O43" s="1204" t="s">
        <v>1408</v>
      </c>
      <c r="P43" s="1204"/>
      <c r="Q43" s="1204"/>
      <c r="R43" s="1204"/>
      <c r="S43" s="1203"/>
      <c r="T43" s="1205" t="s">
        <v>1408</v>
      </c>
      <c r="U43" s="1206"/>
      <c r="V43" s="1206"/>
      <c r="W43" s="1206"/>
      <c r="X43" s="1207"/>
      <c r="Y43" s="1205"/>
      <c r="Z43" s="1206"/>
      <c r="AA43" s="1206"/>
      <c r="AB43" s="1206"/>
      <c r="AC43" s="1207"/>
      <c r="AD43" s="1208" t="s">
        <v>1408</v>
      </c>
      <c r="AE43" s="1209"/>
      <c r="AF43" s="1209"/>
      <c r="AG43" s="1209"/>
      <c r="AH43" s="1210"/>
    </row>
    <row r="44" spans="2:37" ht="12.75">
      <c r="B44" s="1214"/>
      <c r="C44" s="1215"/>
      <c r="D44" s="1202"/>
      <c r="E44" s="1203"/>
      <c r="F44" s="1203"/>
      <c r="G44" s="1203"/>
      <c r="H44" s="1203"/>
      <c r="I44" s="1203"/>
      <c r="J44" s="1203"/>
      <c r="K44" s="1203"/>
      <c r="L44" s="1203"/>
      <c r="M44" s="1203"/>
      <c r="N44" s="1203"/>
      <c r="O44" s="1204" t="s">
        <v>1408</v>
      </c>
      <c r="P44" s="1204"/>
      <c r="Q44" s="1204"/>
      <c r="R44" s="1204"/>
      <c r="S44" s="1203"/>
      <c r="T44" s="1205" t="s">
        <v>1408</v>
      </c>
      <c r="U44" s="1206"/>
      <c r="V44" s="1206"/>
      <c r="W44" s="1206"/>
      <c r="X44" s="1207"/>
      <c r="Y44" s="1205"/>
      <c r="Z44" s="1206"/>
      <c r="AA44" s="1206"/>
      <c r="AB44" s="1206"/>
      <c r="AC44" s="1207"/>
      <c r="AD44" s="1208" t="s">
        <v>1408</v>
      </c>
      <c r="AE44" s="1209"/>
      <c r="AF44" s="1209"/>
      <c r="AG44" s="1209"/>
      <c r="AH44" s="1210"/>
      <c r="AJ44" s="788">
        <v>0.95315622388796795</v>
      </c>
      <c r="AK44" s="788">
        <v>4.6843776112032103E-2</v>
      </c>
    </row>
    <row r="45" spans="2:37" ht="12.75">
      <c r="B45" s="1214"/>
      <c r="C45" s="1215"/>
      <c r="D45" s="1202"/>
      <c r="E45" s="1203"/>
      <c r="F45" s="1203"/>
      <c r="G45" s="1203"/>
      <c r="H45" s="1203"/>
      <c r="I45" s="1203"/>
      <c r="J45" s="1203"/>
      <c r="K45" s="1203"/>
      <c r="L45" s="1203"/>
      <c r="M45" s="1203"/>
      <c r="N45" s="1203"/>
      <c r="O45" s="1204" t="s">
        <v>1408</v>
      </c>
      <c r="P45" s="1204"/>
      <c r="Q45" s="1204"/>
      <c r="R45" s="1204"/>
      <c r="S45" s="1203"/>
      <c r="T45" s="1205" t="s">
        <v>1408</v>
      </c>
      <c r="U45" s="1206"/>
      <c r="V45" s="1206"/>
      <c r="W45" s="1206"/>
      <c r="X45" s="1207"/>
      <c r="Y45" s="1205"/>
      <c r="Z45" s="1206"/>
      <c r="AA45" s="1206"/>
      <c r="AB45" s="1206"/>
      <c r="AC45" s="1207"/>
      <c r="AD45" s="1208" t="s">
        <v>1408</v>
      </c>
      <c r="AE45" s="1209"/>
      <c r="AF45" s="1209"/>
      <c r="AG45" s="1209"/>
      <c r="AH45" s="1210"/>
    </row>
    <row r="46" spans="2:37" ht="12.95" customHeight="1">
      <c r="B46" s="1227" t="s">
        <v>35</v>
      </c>
      <c r="C46" s="1228"/>
      <c r="D46" s="1228"/>
      <c r="E46" s="1228"/>
      <c r="F46" s="1228"/>
      <c r="G46" s="1228"/>
      <c r="H46" s="1228"/>
      <c r="I46" s="1228"/>
      <c r="J46" s="1228"/>
      <c r="K46" s="1228"/>
      <c r="L46" s="1228"/>
      <c r="M46" s="1228"/>
      <c r="N46" s="1229"/>
      <c r="O46" s="1216">
        <v>499800</v>
      </c>
      <c r="P46" s="1216"/>
      <c r="Q46" s="1216"/>
      <c r="R46" s="1216"/>
      <c r="S46" s="1217"/>
      <c r="T46" s="1218">
        <v>24563.15</v>
      </c>
      <c r="U46" s="1219"/>
      <c r="V46" s="1219"/>
      <c r="W46" s="1219"/>
      <c r="X46" s="1220"/>
      <c r="Y46" s="1218">
        <v>0</v>
      </c>
      <c r="Z46" s="1219"/>
      <c r="AA46" s="1219"/>
      <c r="AB46" s="1219"/>
      <c r="AC46" s="1220"/>
      <c r="AD46" s="1221">
        <v>524363.15</v>
      </c>
      <c r="AE46" s="1222"/>
      <c r="AF46" s="1222"/>
      <c r="AG46" s="1222"/>
      <c r="AH46" s="1223"/>
      <c r="AJ46" s="675">
        <v>0</v>
      </c>
    </row>
    <row r="47" spans="2:37" ht="12.75">
      <c r="B47" s="756"/>
      <c r="C47" s="20"/>
      <c r="D47" s="21"/>
      <c r="E47" s="20"/>
      <c r="F47" s="20"/>
      <c r="G47" s="20"/>
      <c r="H47" s="20"/>
      <c r="I47" s="20"/>
      <c r="J47" s="1224"/>
      <c r="K47" s="1225"/>
      <c r="L47" s="1225"/>
      <c r="M47" s="1225"/>
      <c r="N47" s="1226"/>
      <c r="O47" s="22"/>
      <c r="P47" s="23"/>
      <c r="Q47" s="23"/>
      <c r="R47" s="23"/>
      <c r="S47" s="23"/>
      <c r="T47" s="23"/>
      <c r="U47" s="23"/>
      <c r="V47" s="23"/>
      <c r="W47" s="23"/>
      <c r="X47" s="23"/>
      <c r="Y47" s="23"/>
      <c r="Z47" s="23"/>
      <c r="AA47" s="23"/>
      <c r="AB47" s="23"/>
      <c r="AC47" s="23"/>
      <c r="AD47" s="24"/>
      <c r="AE47" s="14"/>
      <c r="AF47" s="14"/>
      <c r="AG47" s="14"/>
      <c r="AH47" s="747"/>
    </row>
    <row r="48" spans="2:37">
      <c r="B48" s="746"/>
      <c r="C48" s="757"/>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747"/>
    </row>
    <row r="49" spans="1:38" s="12" customFormat="1">
      <c r="B49" s="1234" t="s">
        <v>1488</v>
      </c>
      <c r="C49" s="1235"/>
      <c r="D49" s="1235"/>
      <c r="E49" s="1235"/>
      <c r="F49" s="1235"/>
      <c r="G49" s="1235"/>
      <c r="H49" s="1235"/>
      <c r="I49" s="1235"/>
      <c r="J49" s="1235"/>
      <c r="K49" s="1235"/>
      <c r="L49" s="1235"/>
      <c r="M49" s="1235"/>
      <c r="N49" s="1235"/>
      <c r="O49" s="1235"/>
      <c r="P49" s="1235"/>
      <c r="Q49" s="14" t="s">
        <v>36</v>
      </c>
      <c r="R49" s="1236"/>
      <c r="S49" s="1236"/>
      <c r="T49" s="14" t="s">
        <v>37</v>
      </c>
      <c r="U49" s="1236"/>
      <c r="V49" s="1236"/>
      <c r="W49" s="1236"/>
      <c r="X49" s="1236"/>
      <c r="Y49" s="1236"/>
      <c r="Z49" s="1236"/>
      <c r="AA49" s="1236"/>
      <c r="AB49" s="14" t="s">
        <v>37</v>
      </c>
      <c r="AC49" s="1236"/>
      <c r="AD49" s="1236"/>
      <c r="AE49" s="1236"/>
      <c r="AF49" s="1236"/>
      <c r="AG49" s="14"/>
      <c r="AH49" s="747"/>
      <c r="AI49" s="13"/>
      <c r="AJ49" s="13"/>
      <c r="AK49" s="13"/>
      <c r="AL49" s="13"/>
    </row>
    <row r="50" spans="1:38" s="12" customFormat="1">
      <c r="B50" s="758" t="s">
        <v>38</v>
      </c>
      <c r="C50" s="25"/>
      <c r="D50" s="25"/>
      <c r="E50" s="25"/>
      <c r="F50" s="25"/>
      <c r="G50" s="25"/>
      <c r="H50" s="25"/>
      <c r="I50" s="25"/>
      <c r="J50" s="25"/>
      <c r="K50" s="25"/>
      <c r="L50" s="25"/>
      <c r="M50" s="14"/>
      <c r="N50" s="14"/>
      <c r="O50" s="14"/>
      <c r="P50" s="14"/>
      <c r="Q50" s="14"/>
      <c r="R50" s="14"/>
      <c r="S50" s="14"/>
      <c r="T50" s="14"/>
      <c r="U50" s="14"/>
      <c r="V50" s="14"/>
      <c r="W50" s="14"/>
      <c r="X50" s="14"/>
      <c r="Y50" s="14"/>
      <c r="Z50" s="14"/>
      <c r="AA50" s="14"/>
      <c r="AB50" s="14"/>
      <c r="AC50" s="14"/>
      <c r="AD50" s="14"/>
      <c r="AE50" s="14"/>
      <c r="AF50" s="14"/>
      <c r="AG50" s="14"/>
      <c r="AH50" s="747"/>
      <c r="AI50" s="13"/>
      <c r="AJ50" s="13"/>
      <c r="AK50" s="13"/>
      <c r="AL50" s="13"/>
    </row>
    <row r="51" spans="1:38" s="12" customFormat="1">
      <c r="B51" s="746"/>
      <c r="C51" s="14"/>
      <c r="D51" s="14"/>
      <c r="E51" s="14"/>
      <c r="F51" s="14"/>
      <c r="G51" s="14"/>
      <c r="H51" s="14"/>
      <c r="I51" s="14"/>
      <c r="J51" s="14"/>
      <c r="K51" s="14"/>
      <c r="L51" s="14"/>
      <c r="M51" s="14"/>
      <c r="N51" s="14"/>
      <c r="O51" s="14"/>
      <c r="P51" s="25"/>
      <c r="Q51" s="25"/>
      <c r="R51" s="25"/>
      <c r="S51" s="25"/>
      <c r="T51" s="25"/>
      <c r="U51" s="25"/>
      <c r="V51" s="25"/>
      <c r="W51" s="25"/>
      <c r="X51" s="25"/>
      <c r="Y51" s="25"/>
      <c r="Z51" s="25"/>
      <c r="AA51" s="25"/>
      <c r="AB51" s="25"/>
      <c r="AC51" s="25"/>
      <c r="AD51" s="14"/>
      <c r="AE51" s="14"/>
      <c r="AF51" s="14"/>
      <c r="AG51" s="14"/>
      <c r="AH51" s="747"/>
      <c r="AI51" s="13"/>
      <c r="AJ51" s="13"/>
      <c r="AK51" s="13"/>
      <c r="AL51" s="13"/>
    </row>
    <row r="52" spans="1:38" s="12" customFormat="1">
      <c r="B52" s="746"/>
      <c r="C52" s="14"/>
      <c r="D52" s="14"/>
      <c r="E52" s="14"/>
      <c r="F52" s="14"/>
      <c r="G52" s="14"/>
      <c r="H52" s="14"/>
      <c r="I52" s="14"/>
      <c r="J52" s="14"/>
      <c r="K52" s="14"/>
      <c r="L52" s="14"/>
      <c r="M52" s="14"/>
      <c r="N52" s="14"/>
      <c r="O52" s="14"/>
      <c r="P52" s="25"/>
      <c r="Q52" s="25"/>
      <c r="R52" s="25"/>
      <c r="S52" s="25"/>
      <c r="T52" s="25"/>
      <c r="U52" s="25"/>
      <c r="V52" s="25"/>
      <c r="W52" s="25"/>
      <c r="X52" s="25"/>
      <c r="Y52" s="25"/>
      <c r="Z52" s="25"/>
      <c r="AA52" s="25"/>
      <c r="AB52" s="25"/>
      <c r="AC52" s="25"/>
      <c r="AD52" s="14"/>
      <c r="AE52" s="14"/>
      <c r="AF52" s="14"/>
      <c r="AG52" s="14"/>
      <c r="AH52" s="747"/>
      <c r="AI52" s="13"/>
      <c r="AJ52" s="13"/>
      <c r="AK52" s="13"/>
      <c r="AL52" s="13"/>
    </row>
    <row r="53" spans="1:38">
      <c r="B53" s="746"/>
      <c r="C53" s="14"/>
      <c r="D53" s="14"/>
      <c r="E53" s="14"/>
      <c r="F53" s="14"/>
      <c r="G53" s="14"/>
      <c r="H53" s="14"/>
      <c r="I53" s="14"/>
      <c r="J53" s="14"/>
      <c r="K53" s="14"/>
      <c r="L53" s="14"/>
      <c r="M53" s="14"/>
      <c r="N53" s="14"/>
      <c r="O53" s="14"/>
      <c r="P53" s="25"/>
      <c r="Q53" s="25"/>
      <c r="R53" s="25"/>
      <c r="S53" s="25"/>
      <c r="T53" s="25"/>
      <c r="U53" s="25"/>
      <c r="V53" s="25"/>
      <c r="W53" s="25"/>
      <c r="X53" s="25"/>
      <c r="Y53" s="25"/>
      <c r="Z53" s="25"/>
      <c r="AA53" s="25"/>
      <c r="AB53" s="25"/>
      <c r="AC53" s="25"/>
      <c r="AD53" s="14"/>
      <c r="AE53" s="14"/>
      <c r="AF53" s="14"/>
      <c r="AG53" s="14"/>
      <c r="AH53" s="747"/>
    </row>
    <row r="54" spans="1:38">
      <c r="B54" s="759"/>
      <c r="C54" s="26"/>
      <c r="D54" s="26"/>
      <c r="E54" s="26"/>
      <c r="F54" s="26"/>
      <c r="G54" s="26"/>
      <c r="H54" s="26"/>
      <c r="I54" s="26"/>
      <c r="J54" s="26"/>
      <c r="K54" s="26"/>
      <c r="L54" s="26"/>
      <c r="M54" s="26"/>
      <c r="N54" s="27"/>
      <c r="O54" s="25"/>
      <c r="P54" s="14"/>
      <c r="Q54" s="25"/>
      <c r="R54" s="25"/>
      <c r="S54" s="25"/>
      <c r="T54" s="25"/>
      <c r="U54" s="26"/>
      <c r="V54" s="26"/>
      <c r="W54" s="26"/>
      <c r="X54" s="26"/>
      <c r="Y54" s="26"/>
      <c r="Z54" s="26"/>
      <c r="AA54" s="26"/>
      <c r="AB54" s="26"/>
      <c r="AC54" s="27"/>
      <c r="AD54" s="26"/>
      <c r="AE54" s="27"/>
      <c r="AF54" s="27"/>
      <c r="AG54" s="27"/>
      <c r="AH54" s="760"/>
      <c r="AI54" s="28"/>
      <c r="AJ54" s="28"/>
      <c r="AK54" s="28"/>
      <c r="AL54" s="28"/>
    </row>
    <row r="55" spans="1:38">
      <c r="B55" s="761" t="s">
        <v>39</v>
      </c>
      <c r="C55" s="29"/>
      <c r="D55" s="29"/>
      <c r="E55" s="29"/>
      <c r="F55" s="29"/>
      <c r="G55" s="29"/>
      <c r="H55" s="29"/>
      <c r="I55" s="29"/>
      <c r="J55" s="29"/>
      <c r="K55" s="29"/>
      <c r="L55" s="29"/>
      <c r="M55" s="29"/>
      <c r="N55" s="29"/>
      <c r="O55" s="29"/>
      <c r="P55" s="14"/>
      <c r="Q55" s="14"/>
      <c r="R55" s="14"/>
      <c r="S55" s="14"/>
      <c r="T55" s="14"/>
      <c r="U55" s="25" t="s">
        <v>40</v>
      </c>
      <c r="V55" s="14"/>
      <c r="W55" s="25"/>
      <c r="X55" s="25"/>
      <c r="Y55" s="25"/>
      <c r="Z55" s="25"/>
      <c r="AA55" s="25"/>
      <c r="AB55" s="25"/>
      <c r="AC55" s="14"/>
      <c r="AD55" s="25"/>
      <c r="AE55" s="14"/>
      <c r="AF55" s="14"/>
      <c r="AG55" s="14"/>
      <c r="AH55" s="747"/>
    </row>
    <row r="56" spans="1:38" ht="12" customHeight="1">
      <c r="B56" s="762" t="s">
        <v>41</v>
      </c>
      <c r="C56" s="31"/>
      <c r="D56" s="1230" t="s">
        <v>125</v>
      </c>
      <c r="E56" s="1230"/>
      <c r="F56" s="1230"/>
      <c r="G56" s="1230"/>
      <c r="H56" s="1230"/>
      <c r="I56" s="1230"/>
      <c r="J56" s="1230"/>
      <c r="K56" s="1230"/>
      <c r="L56" s="1230"/>
      <c r="M56" s="1230"/>
      <c r="N56" s="1230"/>
      <c r="O56" s="1230"/>
      <c r="P56" s="32"/>
      <c r="Q56" s="32"/>
      <c r="R56" s="32"/>
      <c r="S56" s="14"/>
      <c r="T56" s="14"/>
      <c r="U56" s="30" t="s">
        <v>41</v>
      </c>
      <c r="V56" s="31"/>
      <c r="W56" s="1237" t="s">
        <v>1465</v>
      </c>
      <c r="X56" s="1237"/>
      <c r="Y56" s="1237"/>
      <c r="Z56" s="1237"/>
      <c r="AA56" s="1237"/>
      <c r="AB56" s="1237"/>
      <c r="AC56" s="1237"/>
      <c r="AD56" s="1237"/>
      <c r="AE56" s="1237"/>
      <c r="AF56" s="1237"/>
      <c r="AG56" s="1237"/>
      <c r="AH56" s="1238"/>
      <c r="AI56" s="31"/>
      <c r="AJ56" s="31"/>
    </row>
    <row r="57" spans="1:38" s="34" customFormat="1" ht="12" customHeight="1">
      <c r="B57" s="762" t="s">
        <v>42</v>
      </c>
      <c r="C57" s="33"/>
      <c r="D57" s="1230" t="s">
        <v>43</v>
      </c>
      <c r="E57" s="1230"/>
      <c r="F57" s="1230"/>
      <c r="G57" s="1230"/>
      <c r="H57" s="1230"/>
      <c r="I57" s="1230"/>
      <c r="J57" s="1230"/>
      <c r="K57" s="1230"/>
      <c r="L57" s="1230"/>
      <c r="M57" s="1230"/>
      <c r="N57" s="1230"/>
      <c r="O57" s="1230"/>
      <c r="P57" s="32"/>
      <c r="Q57" s="32"/>
      <c r="R57" s="32"/>
      <c r="U57" s="30" t="s">
        <v>42</v>
      </c>
      <c r="V57" s="31"/>
      <c r="W57" s="1230" t="s">
        <v>1464</v>
      </c>
      <c r="X57" s="1230"/>
      <c r="Y57" s="1230"/>
      <c r="Z57" s="1230"/>
      <c r="AA57" s="1230"/>
      <c r="AB57" s="1230"/>
      <c r="AC57" s="1230"/>
      <c r="AD57" s="1230"/>
      <c r="AE57" s="1230"/>
      <c r="AF57" s="1230"/>
      <c r="AG57" s="1230"/>
      <c r="AH57" s="1231"/>
      <c r="AI57" s="31"/>
      <c r="AJ57" s="31"/>
    </row>
    <row r="58" spans="1:38" s="34" customFormat="1" ht="12" customHeight="1" thickBot="1">
      <c r="B58" s="763" t="s">
        <v>44</v>
      </c>
      <c r="C58" s="764"/>
      <c r="D58" s="1232" t="s">
        <v>126</v>
      </c>
      <c r="E58" s="1232"/>
      <c r="F58" s="1232"/>
      <c r="G58" s="1232"/>
      <c r="H58" s="1232"/>
      <c r="I58" s="1232"/>
      <c r="J58" s="1232"/>
      <c r="K58" s="1232"/>
      <c r="L58" s="1232"/>
      <c r="M58" s="1232"/>
      <c r="N58" s="1232"/>
      <c r="O58" s="1232"/>
      <c r="P58" s="765"/>
      <c r="Q58" s="765"/>
      <c r="R58" s="765"/>
      <c r="S58" s="766"/>
      <c r="T58" s="766"/>
      <c r="U58" s="767"/>
      <c r="V58" s="768"/>
      <c r="W58" s="1232"/>
      <c r="X58" s="1232"/>
      <c r="Y58" s="1232"/>
      <c r="Z58" s="1232"/>
      <c r="AA58" s="1232"/>
      <c r="AB58" s="1232"/>
      <c r="AC58" s="1232"/>
      <c r="AD58" s="1232"/>
      <c r="AE58" s="1232"/>
      <c r="AF58" s="1232"/>
      <c r="AG58" s="1232"/>
      <c r="AH58" s="1233"/>
      <c r="AI58" s="31"/>
      <c r="AJ58" s="31"/>
    </row>
    <row r="59" spans="1:38" s="34" customFormat="1">
      <c r="S59" s="35"/>
      <c r="T59" s="36"/>
      <c r="U59" s="36"/>
      <c r="V59" s="36"/>
      <c r="W59" s="35"/>
      <c r="X59" s="36"/>
      <c r="Y59" s="36"/>
      <c r="Z59" s="36"/>
      <c r="AA59" s="37"/>
      <c r="AB59" s="38"/>
      <c r="AC59" s="38"/>
      <c r="AD59" s="39"/>
      <c r="AE59" s="39"/>
      <c r="AF59" s="39"/>
      <c r="AG59" s="39"/>
      <c r="AH59" s="39"/>
      <c r="AI59" s="39"/>
      <c r="AJ59" s="178"/>
      <c r="AK59" s="39"/>
      <c r="AL59" s="39"/>
    </row>
    <row r="60" spans="1:38" s="39" customFormat="1">
      <c r="A60" s="178"/>
      <c r="C60" s="40"/>
      <c r="E60" s="40"/>
      <c r="N60" s="40"/>
      <c r="P60" s="36"/>
      <c r="Q60" s="36"/>
      <c r="R60" s="36"/>
      <c r="S60" s="35"/>
      <c r="T60" s="36"/>
      <c r="U60" s="36"/>
      <c r="V60" s="36"/>
      <c r="W60" s="35"/>
      <c r="X60" s="36"/>
      <c r="Y60" s="36"/>
      <c r="Z60" s="36"/>
      <c r="AA60" s="37"/>
      <c r="AB60" s="38"/>
      <c r="AC60" s="38"/>
      <c r="AJ60" s="178"/>
    </row>
  </sheetData>
  <mergeCells count="171">
    <mergeCell ref="D57:O57"/>
    <mergeCell ref="W57:AH57"/>
    <mergeCell ref="D58:O58"/>
    <mergeCell ref="W58:AH58"/>
    <mergeCell ref="B49:P49"/>
    <mergeCell ref="R49:S49"/>
    <mergeCell ref="U49:AA49"/>
    <mergeCell ref="AC49:AF49"/>
    <mergeCell ref="D56:O56"/>
    <mergeCell ref="W56:AH56"/>
    <mergeCell ref="O46:S46"/>
    <mergeCell ref="T46:X46"/>
    <mergeCell ref="Y46:AC46"/>
    <mergeCell ref="AD46:AH46"/>
    <mergeCell ref="J47:N47"/>
    <mergeCell ref="B45:C45"/>
    <mergeCell ref="D45:N45"/>
    <mergeCell ref="O45:S45"/>
    <mergeCell ref="T45:X45"/>
    <mergeCell ref="Y45:AC45"/>
    <mergeCell ref="AD45:AH45"/>
    <mergeCell ref="B46:N46"/>
    <mergeCell ref="B44:C44"/>
    <mergeCell ref="D44:N44"/>
    <mergeCell ref="O44:S44"/>
    <mergeCell ref="T44:X44"/>
    <mergeCell ref="Y44:AC44"/>
    <mergeCell ref="AD44:AH44"/>
    <mergeCell ref="B43:C43"/>
    <mergeCell ref="D43:N43"/>
    <mergeCell ref="O43:S43"/>
    <mergeCell ref="T43:X43"/>
    <mergeCell ref="Y43:AC43"/>
    <mergeCell ref="AD43:AH43"/>
    <mergeCell ref="B42:C42"/>
    <mergeCell ref="D42:N42"/>
    <mergeCell ref="O42:S42"/>
    <mergeCell ref="T42:X42"/>
    <mergeCell ref="Y42:AC42"/>
    <mergeCell ref="AD42:AH42"/>
    <mergeCell ref="B41:C41"/>
    <mergeCell ref="D41:N41"/>
    <mergeCell ref="O41:S41"/>
    <mergeCell ref="T41:X41"/>
    <mergeCell ref="Y41:AC41"/>
    <mergeCell ref="AD41:AH41"/>
    <mergeCell ref="B40:C40"/>
    <mergeCell ref="D40:N40"/>
    <mergeCell ref="O40:S40"/>
    <mergeCell ref="T40:X40"/>
    <mergeCell ref="Y40:AC40"/>
    <mergeCell ref="AD40:AH40"/>
    <mergeCell ref="B39:C39"/>
    <mergeCell ref="D39:N39"/>
    <mergeCell ref="O39:S39"/>
    <mergeCell ref="T39:X39"/>
    <mergeCell ref="Y39:AC39"/>
    <mergeCell ref="AD39:AH39"/>
    <mergeCell ref="B38:C38"/>
    <mergeCell ref="D38:N38"/>
    <mergeCell ref="O38:S38"/>
    <mergeCell ref="T38:X38"/>
    <mergeCell ref="Y38:AC38"/>
    <mergeCell ref="AD38:AH38"/>
    <mergeCell ref="B37:C37"/>
    <mergeCell ref="D37:N37"/>
    <mergeCell ref="O37:S37"/>
    <mergeCell ref="T37:X37"/>
    <mergeCell ref="Y37:AC37"/>
    <mergeCell ref="AD37:AH37"/>
    <mergeCell ref="B36:C36"/>
    <mergeCell ref="D36:N36"/>
    <mergeCell ref="O36:S36"/>
    <mergeCell ref="T36:X36"/>
    <mergeCell ref="Y36:AC36"/>
    <mergeCell ref="AD36:AH36"/>
    <mergeCell ref="B35:C35"/>
    <mergeCell ref="D35:N35"/>
    <mergeCell ref="O35:S35"/>
    <mergeCell ref="T35:X35"/>
    <mergeCell ref="Y35:AC35"/>
    <mergeCell ref="AD35:AH35"/>
    <mergeCell ref="D34:N34"/>
    <mergeCell ref="O34:S34"/>
    <mergeCell ref="T34:X34"/>
    <mergeCell ref="Y34:AC34"/>
    <mergeCell ref="AD34:AH34"/>
    <mergeCell ref="D33:N33"/>
    <mergeCell ref="O33:S33"/>
    <mergeCell ref="T33:X33"/>
    <mergeCell ref="Y33:AC33"/>
    <mergeCell ref="AD33:AH33"/>
    <mergeCell ref="D32:N32"/>
    <mergeCell ref="O32:S32"/>
    <mergeCell ref="T32:X32"/>
    <mergeCell ref="Y32:AC32"/>
    <mergeCell ref="AD32:AH32"/>
    <mergeCell ref="D31:N31"/>
    <mergeCell ref="O31:S31"/>
    <mergeCell ref="T31:X31"/>
    <mergeCell ref="Y31:AC31"/>
    <mergeCell ref="AD31:AH31"/>
    <mergeCell ref="D30:N30"/>
    <mergeCell ref="O30:S30"/>
    <mergeCell ref="T30:X30"/>
    <mergeCell ref="Y30:AC30"/>
    <mergeCell ref="AD30:AH30"/>
    <mergeCell ref="D29:N29"/>
    <mergeCell ref="O29:S29"/>
    <mergeCell ref="T29:X29"/>
    <mergeCell ref="Y29:AC29"/>
    <mergeCell ref="AD29:AH29"/>
    <mergeCell ref="D28:N28"/>
    <mergeCell ref="O28:S28"/>
    <mergeCell ref="T28:X28"/>
    <mergeCell ref="Y28:AC28"/>
    <mergeCell ref="AD28:AH28"/>
    <mergeCell ref="D27:N27"/>
    <mergeCell ref="O27:S27"/>
    <mergeCell ref="T27:X27"/>
    <mergeCell ref="Y27:AC27"/>
    <mergeCell ref="AD27:AH27"/>
    <mergeCell ref="D26:N26"/>
    <mergeCell ref="O26:S26"/>
    <mergeCell ref="T26:X26"/>
    <mergeCell ref="Y26:AC26"/>
    <mergeCell ref="AD26:AH26"/>
    <mergeCell ref="D25:N25"/>
    <mergeCell ref="O25:S25"/>
    <mergeCell ref="T25:X25"/>
    <mergeCell ref="Y25:AC25"/>
    <mergeCell ref="AD25:AH25"/>
    <mergeCell ref="D24:N24"/>
    <mergeCell ref="O24:S24"/>
    <mergeCell ref="T24:X24"/>
    <mergeCell ref="Y24:AC24"/>
    <mergeCell ref="AD24:AH24"/>
    <mergeCell ref="D23:N23"/>
    <mergeCell ref="O23:S23"/>
    <mergeCell ref="T23:X23"/>
    <mergeCell ref="Y23:AC23"/>
    <mergeCell ref="AD23:AH23"/>
    <mergeCell ref="D22:N22"/>
    <mergeCell ref="O22:S22"/>
    <mergeCell ref="T22:X22"/>
    <mergeCell ref="Y22:AC22"/>
    <mergeCell ref="AD22:AH22"/>
    <mergeCell ref="D21:N21"/>
    <mergeCell ref="O21:S21"/>
    <mergeCell ref="T21:X21"/>
    <mergeCell ref="Y21:AC21"/>
    <mergeCell ref="AD21:AH21"/>
    <mergeCell ref="B2:AH2"/>
    <mergeCell ref="B3:AH3"/>
    <mergeCell ref="AK18:AN21"/>
    <mergeCell ref="B8:AH8"/>
    <mergeCell ref="B12:AH12"/>
    <mergeCell ref="B16:Q16"/>
    <mergeCell ref="R16:AH16"/>
    <mergeCell ref="O19:S19"/>
    <mergeCell ref="T19:X19"/>
    <mergeCell ref="Y19:AC19"/>
    <mergeCell ref="AD19:AH19"/>
    <mergeCell ref="D18:N19"/>
    <mergeCell ref="B18:C19"/>
    <mergeCell ref="O18:AH18"/>
    <mergeCell ref="D20:N20"/>
    <mergeCell ref="O20:S20"/>
    <mergeCell ref="T20:X20"/>
    <mergeCell ref="Y20:AC20"/>
    <mergeCell ref="AD20:AH20"/>
  </mergeCells>
  <phoneticPr fontId="84" type="noConversion"/>
  <pageMargins left="0.78740157480314965" right="0.59055118110236227" top="0.78740157480314965" bottom="0.78740157480314965" header="0.31496062992125984" footer="0.31496062992125984"/>
  <pageSetup paperSize="9" scale="95"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5"/>
  <dimension ref="A1:BJ120"/>
  <sheetViews>
    <sheetView view="pageBreakPreview" zoomScaleNormal="75" zoomScaleSheetLayoutView="100" workbookViewId="0">
      <selection activeCell="L8" sqref="L8:O8"/>
    </sheetView>
  </sheetViews>
  <sheetFormatPr defaultColWidth="9.140625" defaultRowHeight="12" customHeight="1"/>
  <cols>
    <col min="1" max="1" width="4.7109375" style="363" customWidth="1"/>
    <col min="2" max="2" width="10.28515625" style="363" customWidth="1"/>
    <col min="3" max="3" width="8.85546875" style="363" customWidth="1"/>
    <col min="4" max="4" width="14.5703125" style="363" customWidth="1"/>
    <col min="5" max="5" width="8.28515625" style="449" bestFit="1" customWidth="1"/>
    <col min="6" max="6" width="13.42578125" style="403" customWidth="1"/>
    <col min="7" max="7" width="14.28515625" style="403" customWidth="1"/>
    <col min="8" max="8" width="10" style="403" customWidth="1"/>
    <col min="9" max="9" width="8.42578125" style="450" customWidth="1"/>
    <col min="10" max="10" width="14.28515625" style="403" customWidth="1"/>
    <col min="11" max="11" width="9.85546875" style="403" customWidth="1"/>
    <col min="12" max="12" width="7.7109375" style="450" customWidth="1"/>
    <col min="13" max="13" width="15" style="403" customWidth="1"/>
    <col min="14" max="14" width="12.85546875" style="403" bestFit="1" customWidth="1"/>
    <col min="15" max="15" width="9.42578125" style="450" customWidth="1"/>
    <col min="16" max="16" width="11.85546875" style="418" customWidth="1"/>
    <col min="17" max="17" width="11.85546875" style="403" customWidth="1"/>
    <col min="18" max="18" width="3.5703125" style="403" customWidth="1"/>
    <col min="19" max="20" width="11.85546875" style="403" customWidth="1"/>
    <col min="21" max="21" width="3.5703125" style="403" customWidth="1"/>
    <col min="22" max="23" width="11.85546875" style="403" customWidth="1"/>
    <col min="24" max="24" width="3.5703125" style="403" customWidth="1"/>
    <col min="25" max="26" width="11.85546875" style="403" customWidth="1"/>
    <col min="27" max="27" width="3.5703125" style="403" customWidth="1"/>
    <col min="28" max="29" width="11.85546875" style="403" customWidth="1"/>
    <col min="30" max="30" width="3.5703125" style="403" customWidth="1"/>
    <col min="31" max="32" width="11.85546875" style="403" customWidth="1"/>
    <col min="33" max="33" width="3.5703125" style="403" customWidth="1"/>
    <col min="34" max="35" width="11.85546875" style="403" customWidth="1"/>
    <col min="36" max="36" width="3.5703125" style="403" customWidth="1"/>
    <col min="37" max="38" width="11.85546875" style="403" customWidth="1"/>
    <col min="39" max="39" width="3.5703125" style="403" customWidth="1"/>
    <col min="40" max="41" width="11.85546875" style="403" customWidth="1"/>
    <col min="42" max="42" width="3.5703125" style="403" customWidth="1"/>
    <col min="43" max="44" width="11.85546875" style="403" customWidth="1"/>
    <col min="45" max="45" width="3.5703125" style="403" customWidth="1"/>
    <col min="46" max="47" width="11.85546875" style="403" customWidth="1"/>
    <col min="48" max="48" width="3.5703125" style="403" customWidth="1"/>
    <col min="49" max="50" width="11.85546875" style="403" customWidth="1"/>
    <col min="51" max="51" width="3.5703125" style="403" customWidth="1"/>
    <col min="52" max="53" width="11.85546875" style="403" customWidth="1"/>
    <col min="54" max="54" width="3.5703125" style="403" customWidth="1"/>
    <col min="55" max="56" width="11.85546875" style="403" customWidth="1"/>
    <col min="57" max="57" width="3.5703125" style="403" customWidth="1"/>
    <col min="58" max="59" width="11.85546875" style="403" customWidth="1"/>
    <col min="60" max="60" width="3.5703125" style="403" customWidth="1"/>
    <col min="61" max="256" width="9.140625" style="403"/>
    <col min="257" max="257" width="4.7109375" style="403" customWidth="1"/>
    <col min="258" max="258" width="10.28515625" style="403" customWidth="1"/>
    <col min="259" max="259" width="8.85546875" style="403" customWidth="1"/>
    <col min="260" max="260" width="14.5703125" style="403" customWidth="1"/>
    <col min="261" max="261" width="8.28515625" style="403" bestFit="1" customWidth="1"/>
    <col min="262" max="262" width="13.42578125" style="403" customWidth="1"/>
    <col min="263" max="263" width="14.28515625" style="403" customWidth="1"/>
    <col min="264" max="264" width="10" style="403" customWidth="1"/>
    <col min="265" max="265" width="8.42578125" style="403" customWidth="1"/>
    <col min="266" max="266" width="14.28515625" style="403" customWidth="1"/>
    <col min="267" max="267" width="9.85546875" style="403" customWidth="1"/>
    <col min="268" max="268" width="7.7109375" style="403" customWidth="1"/>
    <col min="269" max="269" width="13.140625" style="403" customWidth="1"/>
    <col min="270" max="270" width="12.85546875" style="403" bestFit="1" customWidth="1"/>
    <col min="271" max="271" width="9.42578125" style="403" customWidth="1"/>
    <col min="272" max="273" width="11.85546875" style="403" customWidth="1"/>
    <col min="274" max="274" width="3.5703125" style="403" customWidth="1"/>
    <col min="275" max="276" width="11.85546875" style="403" customWidth="1"/>
    <col min="277" max="277" width="3.5703125" style="403" customWidth="1"/>
    <col min="278" max="279" width="11.85546875" style="403" customWidth="1"/>
    <col min="280" max="280" width="3.5703125" style="403" customWidth="1"/>
    <col min="281" max="282" width="11.85546875" style="403" customWidth="1"/>
    <col min="283" max="283" width="3.5703125" style="403" customWidth="1"/>
    <col min="284" max="285" width="11.85546875" style="403" customWidth="1"/>
    <col min="286" max="286" width="3.5703125" style="403" customWidth="1"/>
    <col min="287" max="288" width="11.85546875" style="403" customWidth="1"/>
    <col min="289" max="289" width="3.5703125" style="403" customWidth="1"/>
    <col min="290" max="291" width="11.85546875" style="403" customWidth="1"/>
    <col min="292" max="292" width="3.5703125" style="403" customWidth="1"/>
    <col min="293" max="294" width="11.85546875" style="403" customWidth="1"/>
    <col min="295" max="295" width="3.5703125" style="403" customWidth="1"/>
    <col min="296" max="297" width="11.85546875" style="403" customWidth="1"/>
    <col min="298" max="298" width="3.5703125" style="403" customWidth="1"/>
    <col min="299" max="300" width="11.85546875" style="403" customWidth="1"/>
    <col min="301" max="301" width="3.5703125" style="403" customWidth="1"/>
    <col min="302" max="303" width="11.85546875" style="403" customWidth="1"/>
    <col min="304" max="304" width="3.5703125" style="403" customWidth="1"/>
    <col min="305" max="306" width="11.85546875" style="403" customWidth="1"/>
    <col min="307" max="307" width="3.5703125" style="403" customWidth="1"/>
    <col min="308" max="309" width="11.85546875" style="403" customWidth="1"/>
    <col min="310" max="310" width="3.5703125" style="403" customWidth="1"/>
    <col min="311" max="312" width="11.85546875" style="403" customWidth="1"/>
    <col min="313" max="313" width="3.5703125" style="403" customWidth="1"/>
    <col min="314" max="315" width="11.85546875" style="403" customWidth="1"/>
    <col min="316" max="316" width="3.5703125" style="403" customWidth="1"/>
    <col min="317" max="512" width="9.140625" style="403"/>
    <col min="513" max="513" width="4.7109375" style="403" customWidth="1"/>
    <col min="514" max="514" width="10.28515625" style="403" customWidth="1"/>
    <col min="515" max="515" width="8.85546875" style="403" customWidth="1"/>
    <col min="516" max="516" width="14.5703125" style="403" customWidth="1"/>
    <col min="517" max="517" width="8.28515625" style="403" bestFit="1" customWidth="1"/>
    <col min="518" max="518" width="13.42578125" style="403" customWidth="1"/>
    <col min="519" max="519" width="14.28515625" style="403" customWidth="1"/>
    <col min="520" max="520" width="10" style="403" customWidth="1"/>
    <col min="521" max="521" width="8.42578125" style="403" customWidth="1"/>
    <col min="522" max="522" width="14.28515625" style="403" customWidth="1"/>
    <col min="523" max="523" width="9.85546875" style="403" customWidth="1"/>
    <col min="524" max="524" width="7.7109375" style="403" customWidth="1"/>
    <col min="525" max="525" width="13.140625" style="403" customWidth="1"/>
    <col min="526" max="526" width="12.85546875" style="403" bestFit="1" customWidth="1"/>
    <col min="527" max="527" width="9.42578125" style="403" customWidth="1"/>
    <col min="528" max="529" width="11.85546875" style="403" customWidth="1"/>
    <col min="530" max="530" width="3.5703125" style="403" customWidth="1"/>
    <col min="531" max="532" width="11.85546875" style="403" customWidth="1"/>
    <col min="533" max="533" width="3.5703125" style="403" customWidth="1"/>
    <col min="534" max="535" width="11.85546875" style="403" customWidth="1"/>
    <col min="536" max="536" width="3.5703125" style="403" customWidth="1"/>
    <col min="537" max="538" width="11.85546875" style="403" customWidth="1"/>
    <col min="539" max="539" width="3.5703125" style="403" customWidth="1"/>
    <col min="540" max="541" width="11.85546875" style="403" customWidth="1"/>
    <col min="542" max="542" width="3.5703125" style="403" customWidth="1"/>
    <col min="543" max="544" width="11.85546875" style="403" customWidth="1"/>
    <col min="545" max="545" width="3.5703125" style="403" customWidth="1"/>
    <col min="546" max="547" width="11.85546875" style="403" customWidth="1"/>
    <col min="548" max="548" width="3.5703125" style="403" customWidth="1"/>
    <col min="549" max="550" width="11.85546875" style="403" customWidth="1"/>
    <col min="551" max="551" width="3.5703125" style="403" customWidth="1"/>
    <col min="552" max="553" width="11.85546875" style="403" customWidth="1"/>
    <col min="554" max="554" width="3.5703125" style="403" customWidth="1"/>
    <col min="555" max="556" width="11.85546875" style="403" customWidth="1"/>
    <col min="557" max="557" width="3.5703125" style="403" customWidth="1"/>
    <col min="558" max="559" width="11.85546875" style="403" customWidth="1"/>
    <col min="560" max="560" width="3.5703125" style="403" customWidth="1"/>
    <col min="561" max="562" width="11.85546875" style="403" customWidth="1"/>
    <col min="563" max="563" width="3.5703125" style="403" customWidth="1"/>
    <col min="564" max="565" width="11.85546875" style="403" customWidth="1"/>
    <col min="566" max="566" width="3.5703125" style="403" customWidth="1"/>
    <col min="567" max="568" width="11.85546875" style="403" customWidth="1"/>
    <col min="569" max="569" width="3.5703125" style="403" customWidth="1"/>
    <col min="570" max="571" width="11.85546875" style="403" customWidth="1"/>
    <col min="572" max="572" width="3.5703125" style="403" customWidth="1"/>
    <col min="573" max="768" width="9.140625" style="403"/>
    <col min="769" max="769" width="4.7109375" style="403" customWidth="1"/>
    <col min="770" max="770" width="10.28515625" style="403" customWidth="1"/>
    <col min="771" max="771" width="8.85546875" style="403" customWidth="1"/>
    <col min="772" max="772" width="14.5703125" style="403" customWidth="1"/>
    <col min="773" max="773" width="8.28515625" style="403" bestFit="1" customWidth="1"/>
    <col min="774" max="774" width="13.42578125" style="403" customWidth="1"/>
    <col min="775" max="775" width="14.28515625" style="403" customWidth="1"/>
    <col min="776" max="776" width="10" style="403" customWidth="1"/>
    <col min="777" max="777" width="8.42578125" style="403" customWidth="1"/>
    <col min="778" max="778" width="14.28515625" style="403" customWidth="1"/>
    <col min="779" max="779" width="9.85546875" style="403" customWidth="1"/>
    <col min="780" max="780" width="7.7109375" style="403" customWidth="1"/>
    <col min="781" max="781" width="13.140625" style="403" customWidth="1"/>
    <col min="782" max="782" width="12.85546875" style="403" bestFit="1" customWidth="1"/>
    <col min="783" max="783" width="9.42578125" style="403" customWidth="1"/>
    <col min="784" max="785" width="11.85546875" style="403" customWidth="1"/>
    <col min="786" max="786" width="3.5703125" style="403" customWidth="1"/>
    <col min="787" max="788" width="11.85546875" style="403" customWidth="1"/>
    <col min="789" max="789" width="3.5703125" style="403" customWidth="1"/>
    <col min="790" max="791" width="11.85546875" style="403" customWidth="1"/>
    <col min="792" max="792" width="3.5703125" style="403" customWidth="1"/>
    <col min="793" max="794" width="11.85546875" style="403" customWidth="1"/>
    <col min="795" max="795" width="3.5703125" style="403" customWidth="1"/>
    <col min="796" max="797" width="11.85546875" style="403" customWidth="1"/>
    <col min="798" max="798" width="3.5703125" style="403" customWidth="1"/>
    <col min="799" max="800" width="11.85546875" style="403" customWidth="1"/>
    <col min="801" max="801" width="3.5703125" style="403" customWidth="1"/>
    <col min="802" max="803" width="11.85546875" style="403" customWidth="1"/>
    <col min="804" max="804" width="3.5703125" style="403" customWidth="1"/>
    <col min="805" max="806" width="11.85546875" style="403" customWidth="1"/>
    <col min="807" max="807" width="3.5703125" style="403" customWidth="1"/>
    <col min="808" max="809" width="11.85546875" style="403" customWidth="1"/>
    <col min="810" max="810" width="3.5703125" style="403" customWidth="1"/>
    <col min="811" max="812" width="11.85546875" style="403" customWidth="1"/>
    <col min="813" max="813" width="3.5703125" style="403" customWidth="1"/>
    <col min="814" max="815" width="11.85546875" style="403" customWidth="1"/>
    <col min="816" max="816" width="3.5703125" style="403" customWidth="1"/>
    <col min="817" max="818" width="11.85546875" style="403" customWidth="1"/>
    <col min="819" max="819" width="3.5703125" style="403" customWidth="1"/>
    <col min="820" max="821" width="11.85546875" style="403" customWidth="1"/>
    <col min="822" max="822" width="3.5703125" style="403" customWidth="1"/>
    <col min="823" max="824" width="11.85546875" style="403" customWidth="1"/>
    <col min="825" max="825" width="3.5703125" style="403" customWidth="1"/>
    <col min="826" max="827" width="11.85546875" style="403" customWidth="1"/>
    <col min="828" max="828" width="3.5703125" style="403" customWidth="1"/>
    <col min="829" max="1024" width="9.140625" style="403"/>
    <col min="1025" max="1025" width="4.7109375" style="403" customWidth="1"/>
    <col min="1026" max="1026" width="10.28515625" style="403" customWidth="1"/>
    <col min="1027" max="1027" width="8.85546875" style="403" customWidth="1"/>
    <col min="1028" max="1028" width="14.5703125" style="403" customWidth="1"/>
    <col min="1029" max="1029" width="8.28515625" style="403" bestFit="1" customWidth="1"/>
    <col min="1030" max="1030" width="13.42578125" style="403" customWidth="1"/>
    <col min="1031" max="1031" width="14.28515625" style="403" customWidth="1"/>
    <col min="1032" max="1032" width="10" style="403" customWidth="1"/>
    <col min="1033" max="1033" width="8.42578125" style="403" customWidth="1"/>
    <col min="1034" max="1034" width="14.28515625" style="403" customWidth="1"/>
    <col min="1035" max="1035" width="9.85546875" style="403" customWidth="1"/>
    <col min="1036" max="1036" width="7.7109375" style="403" customWidth="1"/>
    <col min="1037" max="1037" width="13.140625" style="403" customWidth="1"/>
    <col min="1038" max="1038" width="12.85546875" style="403" bestFit="1" customWidth="1"/>
    <col min="1039" max="1039" width="9.42578125" style="403" customWidth="1"/>
    <col min="1040" max="1041" width="11.85546875" style="403" customWidth="1"/>
    <col min="1042" max="1042" width="3.5703125" style="403" customWidth="1"/>
    <col min="1043" max="1044" width="11.85546875" style="403" customWidth="1"/>
    <col min="1045" max="1045" width="3.5703125" style="403" customWidth="1"/>
    <col min="1046" max="1047" width="11.85546875" style="403" customWidth="1"/>
    <col min="1048" max="1048" width="3.5703125" style="403" customWidth="1"/>
    <col min="1049" max="1050" width="11.85546875" style="403" customWidth="1"/>
    <col min="1051" max="1051" width="3.5703125" style="403" customWidth="1"/>
    <col min="1052" max="1053" width="11.85546875" style="403" customWidth="1"/>
    <col min="1054" max="1054" width="3.5703125" style="403" customWidth="1"/>
    <col min="1055" max="1056" width="11.85546875" style="403" customWidth="1"/>
    <col min="1057" max="1057" width="3.5703125" style="403" customWidth="1"/>
    <col min="1058" max="1059" width="11.85546875" style="403" customWidth="1"/>
    <col min="1060" max="1060" width="3.5703125" style="403" customWidth="1"/>
    <col min="1061" max="1062" width="11.85546875" style="403" customWidth="1"/>
    <col min="1063" max="1063" width="3.5703125" style="403" customWidth="1"/>
    <col min="1064" max="1065" width="11.85546875" style="403" customWidth="1"/>
    <col min="1066" max="1066" width="3.5703125" style="403" customWidth="1"/>
    <col min="1067" max="1068" width="11.85546875" style="403" customWidth="1"/>
    <col min="1069" max="1069" width="3.5703125" style="403" customWidth="1"/>
    <col min="1070" max="1071" width="11.85546875" style="403" customWidth="1"/>
    <col min="1072" max="1072" width="3.5703125" style="403" customWidth="1"/>
    <col min="1073" max="1074" width="11.85546875" style="403" customWidth="1"/>
    <col min="1075" max="1075" width="3.5703125" style="403" customWidth="1"/>
    <col min="1076" max="1077" width="11.85546875" style="403" customWidth="1"/>
    <col min="1078" max="1078" width="3.5703125" style="403" customWidth="1"/>
    <col min="1079" max="1080" width="11.85546875" style="403" customWidth="1"/>
    <col min="1081" max="1081" width="3.5703125" style="403" customWidth="1"/>
    <col min="1082" max="1083" width="11.85546875" style="403" customWidth="1"/>
    <col min="1084" max="1084" width="3.5703125" style="403" customWidth="1"/>
    <col min="1085" max="1280" width="9.140625" style="403"/>
    <col min="1281" max="1281" width="4.7109375" style="403" customWidth="1"/>
    <col min="1282" max="1282" width="10.28515625" style="403" customWidth="1"/>
    <col min="1283" max="1283" width="8.85546875" style="403" customWidth="1"/>
    <col min="1284" max="1284" width="14.5703125" style="403" customWidth="1"/>
    <col min="1285" max="1285" width="8.28515625" style="403" bestFit="1" customWidth="1"/>
    <col min="1286" max="1286" width="13.42578125" style="403" customWidth="1"/>
    <col min="1287" max="1287" width="14.28515625" style="403" customWidth="1"/>
    <col min="1288" max="1288" width="10" style="403" customWidth="1"/>
    <col min="1289" max="1289" width="8.42578125" style="403" customWidth="1"/>
    <col min="1290" max="1290" width="14.28515625" style="403" customWidth="1"/>
    <col min="1291" max="1291" width="9.85546875" style="403" customWidth="1"/>
    <col min="1292" max="1292" width="7.7109375" style="403" customWidth="1"/>
    <col min="1293" max="1293" width="13.140625" style="403" customWidth="1"/>
    <col min="1294" max="1294" width="12.85546875" style="403" bestFit="1" customWidth="1"/>
    <col min="1295" max="1295" width="9.42578125" style="403" customWidth="1"/>
    <col min="1296" max="1297" width="11.85546875" style="403" customWidth="1"/>
    <col min="1298" max="1298" width="3.5703125" style="403" customWidth="1"/>
    <col min="1299" max="1300" width="11.85546875" style="403" customWidth="1"/>
    <col min="1301" max="1301" width="3.5703125" style="403" customWidth="1"/>
    <col min="1302" max="1303" width="11.85546875" style="403" customWidth="1"/>
    <col min="1304" max="1304" width="3.5703125" style="403" customWidth="1"/>
    <col min="1305" max="1306" width="11.85546875" style="403" customWidth="1"/>
    <col min="1307" max="1307" width="3.5703125" style="403" customWidth="1"/>
    <col min="1308" max="1309" width="11.85546875" style="403" customWidth="1"/>
    <col min="1310" max="1310" width="3.5703125" style="403" customWidth="1"/>
    <col min="1311" max="1312" width="11.85546875" style="403" customWidth="1"/>
    <col min="1313" max="1313" width="3.5703125" style="403" customWidth="1"/>
    <col min="1314" max="1315" width="11.85546875" style="403" customWidth="1"/>
    <col min="1316" max="1316" width="3.5703125" style="403" customWidth="1"/>
    <col min="1317" max="1318" width="11.85546875" style="403" customWidth="1"/>
    <col min="1319" max="1319" width="3.5703125" style="403" customWidth="1"/>
    <col min="1320" max="1321" width="11.85546875" style="403" customWidth="1"/>
    <col min="1322" max="1322" width="3.5703125" style="403" customWidth="1"/>
    <col min="1323" max="1324" width="11.85546875" style="403" customWidth="1"/>
    <col min="1325" max="1325" width="3.5703125" style="403" customWidth="1"/>
    <col min="1326" max="1327" width="11.85546875" style="403" customWidth="1"/>
    <col min="1328" max="1328" width="3.5703125" style="403" customWidth="1"/>
    <col min="1329" max="1330" width="11.85546875" style="403" customWidth="1"/>
    <col min="1331" max="1331" width="3.5703125" style="403" customWidth="1"/>
    <col min="1332" max="1333" width="11.85546875" style="403" customWidth="1"/>
    <col min="1334" max="1334" width="3.5703125" style="403" customWidth="1"/>
    <col min="1335" max="1336" width="11.85546875" style="403" customWidth="1"/>
    <col min="1337" max="1337" width="3.5703125" style="403" customWidth="1"/>
    <col min="1338" max="1339" width="11.85546875" style="403" customWidth="1"/>
    <col min="1340" max="1340" width="3.5703125" style="403" customWidth="1"/>
    <col min="1341" max="1536" width="9.140625" style="403"/>
    <col min="1537" max="1537" width="4.7109375" style="403" customWidth="1"/>
    <col min="1538" max="1538" width="10.28515625" style="403" customWidth="1"/>
    <col min="1539" max="1539" width="8.85546875" style="403" customWidth="1"/>
    <col min="1540" max="1540" width="14.5703125" style="403" customWidth="1"/>
    <col min="1541" max="1541" width="8.28515625" style="403" bestFit="1" customWidth="1"/>
    <col min="1542" max="1542" width="13.42578125" style="403" customWidth="1"/>
    <col min="1543" max="1543" width="14.28515625" style="403" customWidth="1"/>
    <col min="1544" max="1544" width="10" style="403" customWidth="1"/>
    <col min="1545" max="1545" width="8.42578125" style="403" customWidth="1"/>
    <col min="1546" max="1546" width="14.28515625" style="403" customWidth="1"/>
    <col min="1547" max="1547" width="9.85546875" style="403" customWidth="1"/>
    <col min="1548" max="1548" width="7.7109375" style="403" customWidth="1"/>
    <col min="1549" max="1549" width="13.140625" style="403" customWidth="1"/>
    <col min="1550" max="1550" width="12.85546875" style="403" bestFit="1" customWidth="1"/>
    <col min="1551" max="1551" width="9.42578125" style="403" customWidth="1"/>
    <col min="1552" max="1553" width="11.85546875" style="403" customWidth="1"/>
    <col min="1554" max="1554" width="3.5703125" style="403" customWidth="1"/>
    <col min="1555" max="1556" width="11.85546875" style="403" customWidth="1"/>
    <col min="1557" max="1557" width="3.5703125" style="403" customWidth="1"/>
    <col min="1558" max="1559" width="11.85546875" style="403" customWidth="1"/>
    <col min="1560" max="1560" width="3.5703125" style="403" customWidth="1"/>
    <col min="1561" max="1562" width="11.85546875" style="403" customWidth="1"/>
    <col min="1563" max="1563" width="3.5703125" style="403" customWidth="1"/>
    <col min="1564" max="1565" width="11.85546875" style="403" customWidth="1"/>
    <col min="1566" max="1566" width="3.5703125" style="403" customWidth="1"/>
    <col min="1567" max="1568" width="11.85546875" style="403" customWidth="1"/>
    <col min="1569" max="1569" width="3.5703125" style="403" customWidth="1"/>
    <col min="1570" max="1571" width="11.85546875" style="403" customWidth="1"/>
    <col min="1572" max="1572" width="3.5703125" style="403" customWidth="1"/>
    <col min="1573" max="1574" width="11.85546875" style="403" customWidth="1"/>
    <col min="1575" max="1575" width="3.5703125" style="403" customWidth="1"/>
    <col min="1576" max="1577" width="11.85546875" style="403" customWidth="1"/>
    <col min="1578" max="1578" width="3.5703125" style="403" customWidth="1"/>
    <col min="1579" max="1580" width="11.85546875" style="403" customWidth="1"/>
    <col min="1581" max="1581" width="3.5703125" style="403" customWidth="1"/>
    <col min="1582" max="1583" width="11.85546875" style="403" customWidth="1"/>
    <col min="1584" max="1584" width="3.5703125" style="403" customWidth="1"/>
    <col min="1585" max="1586" width="11.85546875" style="403" customWidth="1"/>
    <col min="1587" max="1587" width="3.5703125" style="403" customWidth="1"/>
    <col min="1588" max="1589" width="11.85546875" style="403" customWidth="1"/>
    <col min="1590" max="1590" width="3.5703125" style="403" customWidth="1"/>
    <col min="1591" max="1592" width="11.85546875" style="403" customWidth="1"/>
    <col min="1593" max="1593" width="3.5703125" style="403" customWidth="1"/>
    <col min="1594" max="1595" width="11.85546875" style="403" customWidth="1"/>
    <col min="1596" max="1596" width="3.5703125" style="403" customWidth="1"/>
    <col min="1597" max="1792" width="9.140625" style="403"/>
    <col min="1793" max="1793" width="4.7109375" style="403" customWidth="1"/>
    <col min="1794" max="1794" width="10.28515625" style="403" customWidth="1"/>
    <col min="1795" max="1795" width="8.85546875" style="403" customWidth="1"/>
    <col min="1796" max="1796" width="14.5703125" style="403" customWidth="1"/>
    <col min="1797" max="1797" width="8.28515625" style="403" bestFit="1" customWidth="1"/>
    <col min="1798" max="1798" width="13.42578125" style="403" customWidth="1"/>
    <col min="1799" max="1799" width="14.28515625" style="403" customWidth="1"/>
    <col min="1800" max="1800" width="10" style="403" customWidth="1"/>
    <col min="1801" max="1801" width="8.42578125" style="403" customWidth="1"/>
    <col min="1802" max="1802" width="14.28515625" style="403" customWidth="1"/>
    <col min="1803" max="1803" width="9.85546875" style="403" customWidth="1"/>
    <col min="1804" max="1804" width="7.7109375" style="403" customWidth="1"/>
    <col min="1805" max="1805" width="13.140625" style="403" customWidth="1"/>
    <col min="1806" max="1806" width="12.85546875" style="403" bestFit="1" customWidth="1"/>
    <col min="1807" max="1807" width="9.42578125" style="403" customWidth="1"/>
    <col min="1808" max="1809" width="11.85546875" style="403" customWidth="1"/>
    <col min="1810" max="1810" width="3.5703125" style="403" customWidth="1"/>
    <col min="1811" max="1812" width="11.85546875" style="403" customWidth="1"/>
    <col min="1813" max="1813" width="3.5703125" style="403" customWidth="1"/>
    <col min="1814" max="1815" width="11.85546875" style="403" customWidth="1"/>
    <col min="1816" max="1816" width="3.5703125" style="403" customWidth="1"/>
    <col min="1817" max="1818" width="11.85546875" style="403" customWidth="1"/>
    <col min="1819" max="1819" width="3.5703125" style="403" customWidth="1"/>
    <col min="1820" max="1821" width="11.85546875" style="403" customWidth="1"/>
    <col min="1822" max="1822" width="3.5703125" style="403" customWidth="1"/>
    <col min="1823" max="1824" width="11.85546875" style="403" customWidth="1"/>
    <col min="1825" max="1825" width="3.5703125" style="403" customWidth="1"/>
    <col min="1826" max="1827" width="11.85546875" style="403" customWidth="1"/>
    <col min="1828" max="1828" width="3.5703125" style="403" customWidth="1"/>
    <col min="1829" max="1830" width="11.85546875" style="403" customWidth="1"/>
    <col min="1831" max="1831" width="3.5703125" style="403" customWidth="1"/>
    <col min="1832" max="1833" width="11.85546875" style="403" customWidth="1"/>
    <col min="1834" max="1834" width="3.5703125" style="403" customWidth="1"/>
    <col min="1835" max="1836" width="11.85546875" style="403" customWidth="1"/>
    <col min="1837" max="1837" width="3.5703125" style="403" customWidth="1"/>
    <col min="1838" max="1839" width="11.85546875" style="403" customWidth="1"/>
    <col min="1840" max="1840" width="3.5703125" style="403" customWidth="1"/>
    <col min="1841" max="1842" width="11.85546875" style="403" customWidth="1"/>
    <col min="1843" max="1843" width="3.5703125" style="403" customWidth="1"/>
    <col min="1844" max="1845" width="11.85546875" style="403" customWidth="1"/>
    <col min="1846" max="1846" width="3.5703125" style="403" customWidth="1"/>
    <col min="1847" max="1848" width="11.85546875" style="403" customWidth="1"/>
    <col min="1849" max="1849" width="3.5703125" style="403" customWidth="1"/>
    <col min="1850" max="1851" width="11.85546875" style="403" customWidth="1"/>
    <col min="1852" max="1852" width="3.5703125" style="403" customWidth="1"/>
    <col min="1853" max="2048" width="9.140625" style="403"/>
    <col min="2049" max="2049" width="4.7109375" style="403" customWidth="1"/>
    <col min="2050" max="2050" width="10.28515625" style="403" customWidth="1"/>
    <col min="2051" max="2051" width="8.85546875" style="403" customWidth="1"/>
    <col min="2052" max="2052" width="14.5703125" style="403" customWidth="1"/>
    <col min="2053" max="2053" width="8.28515625" style="403" bestFit="1" customWidth="1"/>
    <col min="2054" max="2054" width="13.42578125" style="403" customWidth="1"/>
    <col min="2055" max="2055" width="14.28515625" style="403" customWidth="1"/>
    <col min="2056" max="2056" width="10" style="403" customWidth="1"/>
    <col min="2057" max="2057" width="8.42578125" style="403" customWidth="1"/>
    <col min="2058" max="2058" width="14.28515625" style="403" customWidth="1"/>
    <col min="2059" max="2059" width="9.85546875" style="403" customWidth="1"/>
    <col min="2060" max="2060" width="7.7109375" style="403" customWidth="1"/>
    <col min="2061" max="2061" width="13.140625" style="403" customWidth="1"/>
    <col min="2062" max="2062" width="12.85546875" style="403" bestFit="1" customWidth="1"/>
    <col min="2063" max="2063" width="9.42578125" style="403" customWidth="1"/>
    <col min="2064" max="2065" width="11.85546875" style="403" customWidth="1"/>
    <col min="2066" max="2066" width="3.5703125" style="403" customWidth="1"/>
    <col min="2067" max="2068" width="11.85546875" style="403" customWidth="1"/>
    <col min="2069" max="2069" width="3.5703125" style="403" customWidth="1"/>
    <col min="2070" max="2071" width="11.85546875" style="403" customWidth="1"/>
    <col min="2072" max="2072" width="3.5703125" style="403" customWidth="1"/>
    <col min="2073" max="2074" width="11.85546875" style="403" customWidth="1"/>
    <col min="2075" max="2075" width="3.5703125" style="403" customWidth="1"/>
    <col min="2076" max="2077" width="11.85546875" style="403" customWidth="1"/>
    <col min="2078" max="2078" width="3.5703125" style="403" customWidth="1"/>
    <col min="2079" max="2080" width="11.85546875" style="403" customWidth="1"/>
    <col min="2081" max="2081" width="3.5703125" style="403" customWidth="1"/>
    <col min="2082" max="2083" width="11.85546875" style="403" customWidth="1"/>
    <col min="2084" max="2084" width="3.5703125" style="403" customWidth="1"/>
    <col min="2085" max="2086" width="11.85546875" style="403" customWidth="1"/>
    <col min="2087" max="2087" width="3.5703125" style="403" customWidth="1"/>
    <col min="2088" max="2089" width="11.85546875" style="403" customWidth="1"/>
    <col min="2090" max="2090" width="3.5703125" style="403" customWidth="1"/>
    <col min="2091" max="2092" width="11.85546875" style="403" customWidth="1"/>
    <col min="2093" max="2093" width="3.5703125" style="403" customWidth="1"/>
    <col min="2094" max="2095" width="11.85546875" style="403" customWidth="1"/>
    <col min="2096" max="2096" width="3.5703125" style="403" customWidth="1"/>
    <col min="2097" max="2098" width="11.85546875" style="403" customWidth="1"/>
    <col min="2099" max="2099" width="3.5703125" style="403" customWidth="1"/>
    <col min="2100" max="2101" width="11.85546875" style="403" customWidth="1"/>
    <col min="2102" max="2102" width="3.5703125" style="403" customWidth="1"/>
    <col min="2103" max="2104" width="11.85546875" style="403" customWidth="1"/>
    <col min="2105" max="2105" width="3.5703125" style="403" customWidth="1"/>
    <col min="2106" max="2107" width="11.85546875" style="403" customWidth="1"/>
    <col min="2108" max="2108" width="3.5703125" style="403" customWidth="1"/>
    <col min="2109" max="2304" width="9.140625" style="403"/>
    <col min="2305" max="2305" width="4.7109375" style="403" customWidth="1"/>
    <col min="2306" max="2306" width="10.28515625" style="403" customWidth="1"/>
    <col min="2307" max="2307" width="8.85546875" style="403" customWidth="1"/>
    <col min="2308" max="2308" width="14.5703125" style="403" customWidth="1"/>
    <col min="2309" max="2309" width="8.28515625" style="403" bestFit="1" customWidth="1"/>
    <col min="2310" max="2310" width="13.42578125" style="403" customWidth="1"/>
    <col min="2311" max="2311" width="14.28515625" style="403" customWidth="1"/>
    <col min="2312" max="2312" width="10" style="403" customWidth="1"/>
    <col min="2313" max="2313" width="8.42578125" style="403" customWidth="1"/>
    <col min="2314" max="2314" width="14.28515625" style="403" customWidth="1"/>
    <col min="2315" max="2315" width="9.85546875" style="403" customWidth="1"/>
    <col min="2316" max="2316" width="7.7109375" style="403" customWidth="1"/>
    <col min="2317" max="2317" width="13.140625" style="403" customWidth="1"/>
    <col min="2318" max="2318" width="12.85546875" style="403" bestFit="1" customWidth="1"/>
    <col min="2319" max="2319" width="9.42578125" style="403" customWidth="1"/>
    <col min="2320" max="2321" width="11.85546875" style="403" customWidth="1"/>
    <col min="2322" max="2322" width="3.5703125" style="403" customWidth="1"/>
    <col min="2323" max="2324" width="11.85546875" style="403" customWidth="1"/>
    <col min="2325" max="2325" width="3.5703125" style="403" customWidth="1"/>
    <col min="2326" max="2327" width="11.85546875" style="403" customWidth="1"/>
    <col min="2328" max="2328" width="3.5703125" style="403" customWidth="1"/>
    <col min="2329" max="2330" width="11.85546875" style="403" customWidth="1"/>
    <col min="2331" max="2331" width="3.5703125" style="403" customWidth="1"/>
    <col min="2332" max="2333" width="11.85546875" style="403" customWidth="1"/>
    <col min="2334" max="2334" width="3.5703125" style="403" customWidth="1"/>
    <col min="2335" max="2336" width="11.85546875" style="403" customWidth="1"/>
    <col min="2337" max="2337" width="3.5703125" style="403" customWidth="1"/>
    <col min="2338" max="2339" width="11.85546875" style="403" customWidth="1"/>
    <col min="2340" max="2340" width="3.5703125" style="403" customWidth="1"/>
    <col min="2341" max="2342" width="11.85546875" style="403" customWidth="1"/>
    <col min="2343" max="2343" width="3.5703125" style="403" customWidth="1"/>
    <col min="2344" max="2345" width="11.85546875" style="403" customWidth="1"/>
    <col min="2346" max="2346" width="3.5703125" style="403" customWidth="1"/>
    <col min="2347" max="2348" width="11.85546875" style="403" customWidth="1"/>
    <col min="2349" max="2349" width="3.5703125" style="403" customWidth="1"/>
    <col min="2350" max="2351" width="11.85546875" style="403" customWidth="1"/>
    <col min="2352" max="2352" width="3.5703125" style="403" customWidth="1"/>
    <col min="2353" max="2354" width="11.85546875" style="403" customWidth="1"/>
    <col min="2355" max="2355" width="3.5703125" style="403" customWidth="1"/>
    <col min="2356" max="2357" width="11.85546875" style="403" customWidth="1"/>
    <col min="2358" max="2358" width="3.5703125" style="403" customWidth="1"/>
    <col min="2359" max="2360" width="11.85546875" style="403" customWidth="1"/>
    <col min="2361" max="2361" width="3.5703125" style="403" customWidth="1"/>
    <col min="2362" max="2363" width="11.85546875" style="403" customWidth="1"/>
    <col min="2364" max="2364" width="3.5703125" style="403" customWidth="1"/>
    <col min="2365" max="2560" width="9.140625" style="403"/>
    <col min="2561" max="2561" width="4.7109375" style="403" customWidth="1"/>
    <col min="2562" max="2562" width="10.28515625" style="403" customWidth="1"/>
    <col min="2563" max="2563" width="8.85546875" style="403" customWidth="1"/>
    <col min="2564" max="2564" width="14.5703125" style="403" customWidth="1"/>
    <col min="2565" max="2565" width="8.28515625" style="403" bestFit="1" customWidth="1"/>
    <col min="2566" max="2566" width="13.42578125" style="403" customWidth="1"/>
    <col min="2567" max="2567" width="14.28515625" style="403" customWidth="1"/>
    <col min="2568" max="2568" width="10" style="403" customWidth="1"/>
    <col min="2569" max="2569" width="8.42578125" style="403" customWidth="1"/>
    <col min="2570" max="2570" width="14.28515625" style="403" customWidth="1"/>
    <col min="2571" max="2571" width="9.85546875" style="403" customWidth="1"/>
    <col min="2572" max="2572" width="7.7109375" style="403" customWidth="1"/>
    <col min="2573" max="2573" width="13.140625" style="403" customWidth="1"/>
    <col min="2574" max="2574" width="12.85546875" style="403" bestFit="1" customWidth="1"/>
    <col min="2575" max="2575" width="9.42578125" style="403" customWidth="1"/>
    <col min="2576" max="2577" width="11.85546875" style="403" customWidth="1"/>
    <col min="2578" max="2578" width="3.5703125" style="403" customWidth="1"/>
    <col min="2579" max="2580" width="11.85546875" style="403" customWidth="1"/>
    <col min="2581" max="2581" width="3.5703125" style="403" customWidth="1"/>
    <col min="2582" max="2583" width="11.85546875" style="403" customWidth="1"/>
    <col min="2584" max="2584" width="3.5703125" style="403" customWidth="1"/>
    <col min="2585" max="2586" width="11.85546875" style="403" customWidth="1"/>
    <col min="2587" max="2587" width="3.5703125" style="403" customWidth="1"/>
    <col min="2588" max="2589" width="11.85546875" style="403" customWidth="1"/>
    <col min="2590" max="2590" width="3.5703125" style="403" customWidth="1"/>
    <col min="2591" max="2592" width="11.85546875" style="403" customWidth="1"/>
    <col min="2593" max="2593" width="3.5703125" style="403" customWidth="1"/>
    <col min="2594" max="2595" width="11.85546875" style="403" customWidth="1"/>
    <col min="2596" max="2596" width="3.5703125" style="403" customWidth="1"/>
    <col min="2597" max="2598" width="11.85546875" style="403" customWidth="1"/>
    <col min="2599" max="2599" width="3.5703125" style="403" customWidth="1"/>
    <col min="2600" max="2601" width="11.85546875" style="403" customWidth="1"/>
    <col min="2602" max="2602" width="3.5703125" style="403" customWidth="1"/>
    <col min="2603" max="2604" width="11.85546875" style="403" customWidth="1"/>
    <col min="2605" max="2605" width="3.5703125" style="403" customWidth="1"/>
    <col min="2606" max="2607" width="11.85546875" style="403" customWidth="1"/>
    <col min="2608" max="2608" width="3.5703125" style="403" customWidth="1"/>
    <col min="2609" max="2610" width="11.85546875" style="403" customWidth="1"/>
    <col min="2611" max="2611" width="3.5703125" style="403" customWidth="1"/>
    <col min="2612" max="2613" width="11.85546875" style="403" customWidth="1"/>
    <col min="2614" max="2614" width="3.5703125" style="403" customWidth="1"/>
    <col min="2615" max="2616" width="11.85546875" style="403" customWidth="1"/>
    <col min="2617" max="2617" width="3.5703125" style="403" customWidth="1"/>
    <col min="2618" max="2619" width="11.85546875" style="403" customWidth="1"/>
    <col min="2620" max="2620" width="3.5703125" style="403" customWidth="1"/>
    <col min="2621" max="2816" width="9.140625" style="403"/>
    <col min="2817" max="2817" width="4.7109375" style="403" customWidth="1"/>
    <col min="2818" max="2818" width="10.28515625" style="403" customWidth="1"/>
    <col min="2819" max="2819" width="8.85546875" style="403" customWidth="1"/>
    <col min="2820" max="2820" width="14.5703125" style="403" customWidth="1"/>
    <col min="2821" max="2821" width="8.28515625" style="403" bestFit="1" customWidth="1"/>
    <col min="2822" max="2822" width="13.42578125" style="403" customWidth="1"/>
    <col min="2823" max="2823" width="14.28515625" style="403" customWidth="1"/>
    <col min="2824" max="2824" width="10" style="403" customWidth="1"/>
    <col min="2825" max="2825" width="8.42578125" style="403" customWidth="1"/>
    <col min="2826" max="2826" width="14.28515625" style="403" customWidth="1"/>
    <col min="2827" max="2827" width="9.85546875" style="403" customWidth="1"/>
    <col min="2828" max="2828" width="7.7109375" style="403" customWidth="1"/>
    <col min="2829" max="2829" width="13.140625" style="403" customWidth="1"/>
    <col min="2830" max="2830" width="12.85546875" style="403" bestFit="1" customWidth="1"/>
    <col min="2831" max="2831" width="9.42578125" style="403" customWidth="1"/>
    <col min="2832" max="2833" width="11.85546875" style="403" customWidth="1"/>
    <col min="2834" max="2834" width="3.5703125" style="403" customWidth="1"/>
    <col min="2835" max="2836" width="11.85546875" style="403" customWidth="1"/>
    <col min="2837" max="2837" width="3.5703125" style="403" customWidth="1"/>
    <col min="2838" max="2839" width="11.85546875" style="403" customWidth="1"/>
    <col min="2840" max="2840" width="3.5703125" style="403" customWidth="1"/>
    <col min="2841" max="2842" width="11.85546875" style="403" customWidth="1"/>
    <col min="2843" max="2843" width="3.5703125" style="403" customWidth="1"/>
    <col min="2844" max="2845" width="11.85546875" style="403" customWidth="1"/>
    <col min="2846" max="2846" width="3.5703125" style="403" customWidth="1"/>
    <col min="2847" max="2848" width="11.85546875" style="403" customWidth="1"/>
    <col min="2849" max="2849" width="3.5703125" style="403" customWidth="1"/>
    <col min="2850" max="2851" width="11.85546875" style="403" customWidth="1"/>
    <col min="2852" max="2852" width="3.5703125" style="403" customWidth="1"/>
    <col min="2853" max="2854" width="11.85546875" style="403" customWidth="1"/>
    <col min="2855" max="2855" width="3.5703125" style="403" customWidth="1"/>
    <col min="2856" max="2857" width="11.85546875" style="403" customWidth="1"/>
    <col min="2858" max="2858" width="3.5703125" style="403" customWidth="1"/>
    <col min="2859" max="2860" width="11.85546875" style="403" customWidth="1"/>
    <col min="2861" max="2861" width="3.5703125" style="403" customWidth="1"/>
    <col min="2862" max="2863" width="11.85546875" style="403" customWidth="1"/>
    <col min="2864" max="2864" width="3.5703125" style="403" customWidth="1"/>
    <col min="2865" max="2866" width="11.85546875" style="403" customWidth="1"/>
    <col min="2867" max="2867" width="3.5703125" style="403" customWidth="1"/>
    <col min="2868" max="2869" width="11.85546875" style="403" customWidth="1"/>
    <col min="2870" max="2870" width="3.5703125" style="403" customWidth="1"/>
    <col min="2871" max="2872" width="11.85546875" style="403" customWidth="1"/>
    <col min="2873" max="2873" width="3.5703125" style="403" customWidth="1"/>
    <col min="2874" max="2875" width="11.85546875" style="403" customWidth="1"/>
    <col min="2876" max="2876" width="3.5703125" style="403" customWidth="1"/>
    <col min="2877" max="3072" width="9.140625" style="403"/>
    <col min="3073" max="3073" width="4.7109375" style="403" customWidth="1"/>
    <col min="3074" max="3074" width="10.28515625" style="403" customWidth="1"/>
    <col min="3075" max="3075" width="8.85546875" style="403" customWidth="1"/>
    <col min="3076" max="3076" width="14.5703125" style="403" customWidth="1"/>
    <col min="3077" max="3077" width="8.28515625" style="403" bestFit="1" customWidth="1"/>
    <col min="3078" max="3078" width="13.42578125" style="403" customWidth="1"/>
    <col min="3079" max="3079" width="14.28515625" style="403" customWidth="1"/>
    <col min="3080" max="3080" width="10" style="403" customWidth="1"/>
    <col min="3081" max="3081" width="8.42578125" style="403" customWidth="1"/>
    <col min="3082" max="3082" width="14.28515625" style="403" customWidth="1"/>
    <col min="3083" max="3083" width="9.85546875" style="403" customWidth="1"/>
    <col min="3084" max="3084" width="7.7109375" style="403" customWidth="1"/>
    <col min="3085" max="3085" width="13.140625" style="403" customWidth="1"/>
    <col min="3086" max="3086" width="12.85546875" style="403" bestFit="1" customWidth="1"/>
    <col min="3087" max="3087" width="9.42578125" style="403" customWidth="1"/>
    <col min="3088" max="3089" width="11.85546875" style="403" customWidth="1"/>
    <col min="3090" max="3090" width="3.5703125" style="403" customWidth="1"/>
    <col min="3091" max="3092" width="11.85546875" style="403" customWidth="1"/>
    <col min="3093" max="3093" width="3.5703125" style="403" customWidth="1"/>
    <col min="3094" max="3095" width="11.85546875" style="403" customWidth="1"/>
    <col min="3096" max="3096" width="3.5703125" style="403" customWidth="1"/>
    <col min="3097" max="3098" width="11.85546875" style="403" customWidth="1"/>
    <col min="3099" max="3099" width="3.5703125" style="403" customWidth="1"/>
    <col min="3100" max="3101" width="11.85546875" style="403" customWidth="1"/>
    <col min="3102" max="3102" width="3.5703125" style="403" customWidth="1"/>
    <col min="3103" max="3104" width="11.85546875" style="403" customWidth="1"/>
    <col min="3105" max="3105" width="3.5703125" style="403" customWidth="1"/>
    <col min="3106" max="3107" width="11.85546875" style="403" customWidth="1"/>
    <col min="3108" max="3108" width="3.5703125" style="403" customWidth="1"/>
    <col min="3109" max="3110" width="11.85546875" style="403" customWidth="1"/>
    <col min="3111" max="3111" width="3.5703125" style="403" customWidth="1"/>
    <col min="3112" max="3113" width="11.85546875" style="403" customWidth="1"/>
    <col min="3114" max="3114" width="3.5703125" style="403" customWidth="1"/>
    <col min="3115" max="3116" width="11.85546875" style="403" customWidth="1"/>
    <col min="3117" max="3117" width="3.5703125" style="403" customWidth="1"/>
    <col min="3118" max="3119" width="11.85546875" style="403" customWidth="1"/>
    <col min="3120" max="3120" width="3.5703125" style="403" customWidth="1"/>
    <col min="3121" max="3122" width="11.85546875" style="403" customWidth="1"/>
    <col min="3123" max="3123" width="3.5703125" style="403" customWidth="1"/>
    <col min="3124" max="3125" width="11.85546875" style="403" customWidth="1"/>
    <col min="3126" max="3126" width="3.5703125" style="403" customWidth="1"/>
    <col min="3127" max="3128" width="11.85546875" style="403" customWidth="1"/>
    <col min="3129" max="3129" width="3.5703125" style="403" customWidth="1"/>
    <col min="3130" max="3131" width="11.85546875" style="403" customWidth="1"/>
    <col min="3132" max="3132" width="3.5703125" style="403" customWidth="1"/>
    <col min="3133" max="3328" width="9.140625" style="403"/>
    <col min="3329" max="3329" width="4.7109375" style="403" customWidth="1"/>
    <col min="3330" max="3330" width="10.28515625" style="403" customWidth="1"/>
    <col min="3331" max="3331" width="8.85546875" style="403" customWidth="1"/>
    <col min="3332" max="3332" width="14.5703125" style="403" customWidth="1"/>
    <col min="3333" max="3333" width="8.28515625" style="403" bestFit="1" customWidth="1"/>
    <col min="3334" max="3334" width="13.42578125" style="403" customWidth="1"/>
    <col min="3335" max="3335" width="14.28515625" style="403" customWidth="1"/>
    <col min="3336" max="3336" width="10" style="403" customWidth="1"/>
    <col min="3337" max="3337" width="8.42578125" style="403" customWidth="1"/>
    <col min="3338" max="3338" width="14.28515625" style="403" customWidth="1"/>
    <col min="3339" max="3339" width="9.85546875" style="403" customWidth="1"/>
    <col min="3340" max="3340" width="7.7109375" style="403" customWidth="1"/>
    <col min="3341" max="3341" width="13.140625" style="403" customWidth="1"/>
    <col min="3342" max="3342" width="12.85546875" style="403" bestFit="1" customWidth="1"/>
    <col min="3343" max="3343" width="9.42578125" style="403" customWidth="1"/>
    <col min="3344" max="3345" width="11.85546875" style="403" customWidth="1"/>
    <col min="3346" max="3346" width="3.5703125" style="403" customWidth="1"/>
    <col min="3347" max="3348" width="11.85546875" style="403" customWidth="1"/>
    <col min="3349" max="3349" width="3.5703125" style="403" customWidth="1"/>
    <col min="3350" max="3351" width="11.85546875" style="403" customWidth="1"/>
    <col min="3352" max="3352" width="3.5703125" style="403" customWidth="1"/>
    <col min="3353" max="3354" width="11.85546875" style="403" customWidth="1"/>
    <col min="3355" max="3355" width="3.5703125" style="403" customWidth="1"/>
    <col min="3356" max="3357" width="11.85546875" style="403" customWidth="1"/>
    <col min="3358" max="3358" width="3.5703125" style="403" customWidth="1"/>
    <col min="3359" max="3360" width="11.85546875" style="403" customWidth="1"/>
    <col min="3361" max="3361" width="3.5703125" style="403" customWidth="1"/>
    <col min="3362" max="3363" width="11.85546875" style="403" customWidth="1"/>
    <col min="3364" max="3364" width="3.5703125" style="403" customWidth="1"/>
    <col min="3365" max="3366" width="11.85546875" style="403" customWidth="1"/>
    <col min="3367" max="3367" width="3.5703125" style="403" customWidth="1"/>
    <col min="3368" max="3369" width="11.85546875" style="403" customWidth="1"/>
    <col min="3370" max="3370" width="3.5703125" style="403" customWidth="1"/>
    <col min="3371" max="3372" width="11.85546875" style="403" customWidth="1"/>
    <col min="3373" max="3373" width="3.5703125" style="403" customWidth="1"/>
    <col min="3374" max="3375" width="11.85546875" style="403" customWidth="1"/>
    <col min="3376" max="3376" width="3.5703125" style="403" customWidth="1"/>
    <col min="3377" max="3378" width="11.85546875" style="403" customWidth="1"/>
    <col min="3379" max="3379" width="3.5703125" style="403" customWidth="1"/>
    <col min="3380" max="3381" width="11.85546875" style="403" customWidth="1"/>
    <col min="3382" max="3382" width="3.5703125" style="403" customWidth="1"/>
    <col min="3383" max="3384" width="11.85546875" style="403" customWidth="1"/>
    <col min="3385" max="3385" width="3.5703125" style="403" customWidth="1"/>
    <col min="3386" max="3387" width="11.85546875" style="403" customWidth="1"/>
    <col min="3388" max="3388" width="3.5703125" style="403" customWidth="1"/>
    <col min="3389" max="3584" width="9.140625" style="403"/>
    <col min="3585" max="3585" width="4.7109375" style="403" customWidth="1"/>
    <col min="3586" max="3586" width="10.28515625" style="403" customWidth="1"/>
    <col min="3587" max="3587" width="8.85546875" style="403" customWidth="1"/>
    <col min="3588" max="3588" width="14.5703125" style="403" customWidth="1"/>
    <col min="3589" max="3589" width="8.28515625" style="403" bestFit="1" customWidth="1"/>
    <col min="3590" max="3590" width="13.42578125" style="403" customWidth="1"/>
    <col min="3591" max="3591" width="14.28515625" style="403" customWidth="1"/>
    <col min="3592" max="3592" width="10" style="403" customWidth="1"/>
    <col min="3593" max="3593" width="8.42578125" style="403" customWidth="1"/>
    <col min="3594" max="3594" width="14.28515625" style="403" customWidth="1"/>
    <col min="3595" max="3595" width="9.85546875" style="403" customWidth="1"/>
    <col min="3596" max="3596" width="7.7109375" style="403" customWidth="1"/>
    <col min="3597" max="3597" width="13.140625" style="403" customWidth="1"/>
    <col min="3598" max="3598" width="12.85546875" style="403" bestFit="1" customWidth="1"/>
    <col min="3599" max="3599" width="9.42578125" style="403" customWidth="1"/>
    <col min="3600" max="3601" width="11.85546875" style="403" customWidth="1"/>
    <col min="3602" max="3602" width="3.5703125" style="403" customWidth="1"/>
    <col min="3603" max="3604" width="11.85546875" style="403" customWidth="1"/>
    <col min="3605" max="3605" width="3.5703125" style="403" customWidth="1"/>
    <col min="3606" max="3607" width="11.85546875" style="403" customWidth="1"/>
    <col min="3608" max="3608" width="3.5703125" style="403" customWidth="1"/>
    <col min="3609" max="3610" width="11.85546875" style="403" customWidth="1"/>
    <col min="3611" max="3611" width="3.5703125" style="403" customWidth="1"/>
    <col min="3612" max="3613" width="11.85546875" style="403" customWidth="1"/>
    <col min="3614" max="3614" width="3.5703125" style="403" customWidth="1"/>
    <col min="3615" max="3616" width="11.85546875" style="403" customWidth="1"/>
    <col min="3617" max="3617" width="3.5703125" style="403" customWidth="1"/>
    <col min="3618" max="3619" width="11.85546875" style="403" customWidth="1"/>
    <col min="3620" max="3620" width="3.5703125" style="403" customWidth="1"/>
    <col min="3621" max="3622" width="11.85546875" style="403" customWidth="1"/>
    <col min="3623" max="3623" width="3.5703125" style="403" customWidth="1"/>
    <col min="3624" max="3625" width="11.85546875" style="403" customWidth="1"/>
    <col min="3626" max="3626" width="3.5703125" style="403" customWidth="1"/>
    <col min="3627" max="3628" width="11.85546875" style="403" customWidth="1"/>
    <col min="3629" max="3629" width="3.5703125" style="403" customWidth="1"/>
    <col min="3630" max="3631" width="11.85546875" style="403" customWidth="1"/>
    <col min="3632" max="3632" width="3.5703125" style="403" customWidth="1"/>
    <col min="3633" max="3634" width="11.85546875" style="403" customWidth="1"/>
    <col min="3635" max="3635" width="3.5703125" style="403" customWidth="1"/>
    <col min="3636" max="3637" width="11.85546875" style="403" customWidth="1"/>
    <col min="3638" max="3638" width="3.5703125" style="403" customWidth="1"/>
    <col min="3639" max="3640" width="11.85546875" style="403" customWidth="1"/>
    <col min="3641" max="3641" width="3.5703125" style="403" customWidth="1"/>
    <col min="3642" max="3643" width="11.85546875" style="403" customWidth="1"/>
    <col min="3644" max="3644" width="3.5703125" style="403" customWidth="1"/>
    <col min="3645" max="3840" width="9.140625" style="403"/>
    <col min="3841" max="3841" width="4.7109375" style="403" customWidth="1"/>
    <col min="3842" max="3842" width="10.28515625" style="403" customWidth="1"/>
    <col min="3843" max="3843" width="8.85546875" style="403" customWidth="1"/>
    <col min="3844" max="3844" width="14.5703125" style="403" customWidth="1"/>
    <col min="3845" max="3845" width="8.28515625" style="403" bestFit="1" customWidth="1"/>
    <col min="3846" max="3846" width="13.42578125" style="403" customWidth="1"/>
    <col min="3847" max="3847" width="14.28515625" style="403" customWidth="1"/>
    <col min="3848" max="3848" width="10" style="403" customWidth="1"/>
    <col min="3849" max="3849" width="8.42578125" style="403" customWidth="1"/>
    <col min="3850" max="3850" width="14.28515625" style="403" customWidth="1"/>
    <col min="3851" max="3851" width="9.85546875" style="403" customWidth="1"/>
    <col min="3852" max="3852" width="7.7109375" style="403" customWidth="1"/>
    <col min="3853" max="3853" width="13.140625" style="403" customWidth="1"/>
    <col min="3854" max="3854" width="12.85546875" style="403" bestFit="1" customWidth="1"/>
    <col min="3855" max="3855" width="9.42578125" style="403" customWidth="1"/>
    <col min="3856" max="3857" width="11.85546875" style="403" customWidth="1"/>
    <col min="3858" max="3858" width="3.5703125" style="403" customWidth="1"/>
    <col min="3859" max="3860" width="11.85546875" style="403" customWidth="1"/>
    <col min="3861" max="3861" width="3.5703125" style="403" customWidth="1"/>
    <col min="3862" max="3863" width="11.85546875" style="403" customWidth="1"/>
    <col min="3864" max="3864" width="3.5703125" style="403" customWidth="1"/>
    <col min="3865" max="3866" width="11.85546875" style="403" customWidth="1"/>
    <col min="3867" max="3867" width="3.5703125" style="403" customWidth="1"/>
    <col min="3868" max="3869" width="11.85546875" style="403" customWidth="1"/>
    <col min="3870" max="3870" width="3.5703125" style="403" customWidth="1"/>
    <col min="3871" max="3872" width="11.85546875" style="403" customWidth="1"/>
    <col min="3873" max="3873" width="3.5703125" style="403" customWidth="1"/>
    <col min="3874" max="3875" width="11.85546875" style="403" customWidth="1"/>
    <col min="3876" max="3876" width="3.5703125" style="403" customWidth="1"/>
    <col min="3877" max="3878" width="11.85546875" style="403" customWidth="1"/>
    <col min="3879" max="3879" width="3.5703125" style="403" customWidth="1"/>
    <col min="3880" max="3881" width="11.85546875" style="403" customWidth="1"/>
    <col min="3882" max="3882" width="3.5703125" style="403" customWidth="1"/>
    <col min="3883" max="3884" width="11.85546875" style="403" customWidth="1"/>
    <col min="3885" max="3885" width="3.5703125" style="403" customWidth="1"/>
    <col min="3886" max="3887" width="11.85546875" style="403" customWidth="1"/>
    <col min="3888" max="3888" width="3.5703125" style="403" customWidth="1"/>
    <col min="3889" max="3890" width="11.85546875" style="403" customWidth="1"/>
    <col min="3891" max="3891" width="3.5703125" style="403" customWidth="1"/>
    <col min="3892" max="3893" width="11.85546875" style="403" customWidth="1"/>
    <col min="3894" max="3894" width="3.5703125" style="403" customWidth="1"/>
    <col min="3895" max="3896" width="11.85546875" style="403" customWidth="1"/>
    <col min="3897" max="3897" width="3.5703125" style="403" customWidth="1"/>
    <col min="3898" max="3899" width="11.85546875" style="403" customWidth="1"/>
    <col min="3900" max="3900" width="3.5703125" style="403" customWidth="1"/>
    <col min="3901" max="4096" width="9.140625" style="403"/>
    <col min="4097" max="4097" width="4.7109375" style="403" customWidth="1"/>
    <col min="4098" max="4098" width="10.28515625" style="403" customWidth="1"/>
    <col min="4099" max="4099" width="8.85546875" style="403" customWidth="1"/>
    <col min="4100" max="4100" width="14.5703125" style="403" customWidth="1"/>
    <col min="4101" max="4101" width="8.28515625" style="403" bestFit="1" customWidth="1"/>
    <col min="4102" max="4102" width="13.42578125" style="403" customWidth="1"/>
    <col min="4103" max="4103" width="14.28515625" style="403" customWidth="1"/>
    <col min="4104" max="4104" width="10" style="403" customWidth="1"/>
    <col min="4105" max="4105" width="8.42578125" style="403" customWidth="1"/>
    <col min="4106" max="4106" width="14.28515625" style="403" customWidth="1"/>
    <col min="4107" max="4107" width="9.85546875" style="403" customWidth="1"/>
    <col min="4108" max="4108" width="7.7109375" style="403" customWidth="1"/>
    <col min="4109" max="4109" width="13.140625" style="403" customWidth="1"/>
    <col min="4110" max="4110" width="12.85546875" style="403" bestFit="1" customWidth="1"/>
    <col min="4111" max="4111" width="9.42578125" style="403" customWidth="1"/>
    <col min="4112" max="4113" width="11.85546875" style="403" customWidth="1"/>
    <col min="4114" max="4114" width="3.5703125" style="403" customWidth="1"/>
    <col min="4115" max="4116" width="11.85546875" style="403" customWidth="1"/>
    <col min="4117" max="4117" width="3.5703125" style="403" customWidth="1"/>
    <col min="4118" max="4119" width="11.85546875" style="403" customWidth="1"/>
    <col min="4120" max="4120" width="3.5703125" style="403" customWidth="1"/>
    <col min="4121" max="4122" width="11.85546875" style="403" customWidth="1"/>
    <col min="4123" max="4123" width="3.5703125" style="403" customWidth="1"/>
    <col min="4124" max="4125" width="11.85546875" style="403" customWidth="1"/>
    <col min="4126" max="4126" width="3.5703125" style="403" customWidth="1"/>
    <col min="4127" max="4128" width="11.85546875" style="403" customWidth="1"/>
    <col min="4129" max="4129" width="3.5703125" style="403" customWidth="1"/>
    <col min="4130" max="4131" width="11.85546875" style="403" customWidth="1"/>
    <col min="4132" max="4132" width="3.5703125" style="403" customWidth="1"/>
    <col min="4133" max="4134" width="11.85546875" style="403" customWidth="1"/>
    <col min="4135" max="4135" width="3.5703125" style="403" customWidth="1"/>
    <col min="4136" max="4137" width="11.85546875" style="403" customWidth="1"/>
    <col min="4138" max="4138" width="3.5703125" style="403" customWidth="1"/>
    <col min="4139" max="4140" width="11.85546875" style="403" customWidth="1"/>
    <col min="4141" max="4141" width="3.5703125" style="403" customWidth="1"/>
    <col min="4142" max="4143" width="11.85546875" style="403" customWidth="1"/>
    <col min="4144" max="4144" width="3.5703125" style="403" customWidth="1"/>
    <col min="4145" max="4146" width="11.85546875" style="403" customWidth="1"/>
    <col min="4147" max="4147" width="3.5703125" style="403" customWidth="1"/>
    <col min="4148" max="4149" width="11.85546875" style="403" customWidth="1"/>
    <col min="4150" max="4150" width="3.5703125" style="403" customWidth="1"/>
    <col min="4151" max="4152" width="11.85546875" style="403" customWidth="1"/>
    <col min="4153" max="4153" width="3.5703125" style="403" customWidth="1"/>
    <col min="4154" max="4155" width="11.85546875" style="403" customWidth="1"/>
    <col min="4156" max="4156" width="3.5703125" style="403" customWidth="1"/>
    <col min="4157" max="4352" width="9.140625" style="403"/>
    <col min="4353" max="4353" width="4.7109375" style="403" customWidth="1"/>
    <col min="4354" max="4354" width="10.28515625" style="403" customWidth="1"/>
    <col min="4355" max="4355" width="8.85546875" style="403" customWidth="1"/>
    <col min="4356" max="4356" width="14.5703125" style="403" customWidth="1"/>
    <col min="4357" max="4357" width="8.28515625" style="403" bestFit="1" customWidth="1"/>
    <col min="4358" max="4358" width="13.42578125" style="403" customWidth="1"/>
    <col min="4359" max="4359" width="14.28515625" style="403" customWidth="1"/>
    <col min="4360" max="4360" width="10" style="403" customWidth="1"/>
    <col min="4361" max="4361" width="8.42578125" style="403" customWidth="1"/>
    <col min="4362" max="4362" width="14.28515625" style="403" customWidth="1"/>
    <col min="4363" max="4363" width="9.85546875" style="403" customWidth="1"/>
    <col min="4364" max="4364" width="7.7109375" style="403" customWidth="1"/>
    <col min="4365" max="4365" width="13.140625" style="403" customWidth="1"/>
    <col min="4366" max="4366" width="12.85546875" style="403" bestFit="1" customWidth="1"/>
    <col min="4367" max="4367" width="9.42578125" style="403" customWidth="1"/>
    <col min="4368" max="4369" width="11.85546875" style="403" customWidth="1"/>
    <col min="4370" max="4370" width="3.5703125" style="403" customWidth="1"/>
    <col min="4371" max="4372" width="11.85546875" style="403" customWidth="1"/>
    <col min="4373" max="4373" width="3.5703125" style="403" customWidth="1"/>
    <col min="4374" max="4375" width="11.85546875" style="403" customWidth="1"/>
    <col min="4376" max="4376" width="3.5703125" style="403" customWidth="1"/>
    <col min="4377" max="4378" width="11.85546875" style="403" customWidth="1"/>
    <col min="4379" max="4379" width="3.5703125" style="403" customWidth="1"/>
    <col min="4380" max="4381" width="11.85546875" style="403" customWidth="1"/>
    <col min="4382" max="4382" width="3.5703125" style="403" customWidth="1"/>
    <col min="4383" max="4384" width="11.85546875" style="403" customWidth="1"/>
    <col min="4385" max="4385" width="3.5703125" style="403" customWidth="1"/>
    <col min="4386" max="4387" width="11.85546875" style="403" customWidth="1"/>
    <col min="4388" max="4388" width="3.5703125" style="403" customWidth="1"/>
    <col min="4389" max="4390" width="11.85546875" style="403" customWidth="1"/>
    <col min="4391" max="4391" width="3.5703125" style="403" customWidth="1"/>
    <col min="4392" max="4393" width="11.85546875" style="403" customWidth="1"/>
    <col min="4394" max="4394" width="3.5703125" style="403" customWidth="1"/>
    <col min="4395" max="4396" width="11.85546875" style="403" customWidth="1"/>
    <col min="4397" max="4397" width="3.5703125" style="403" customWidth="1"/>
    <col min="4398" max="4399" width="11.85546875" style="403" customWidth="1"/>
    <col min="4400" max="4400" width="3.5703125" style="403" customWidth="1"/>
    <col min="4401" max="4402" width="11.85546875" style="403" customWidth="1"/>
    <col min="4403" max="4403" width="3.5703125" style="403" customWidth="1"/>
    <col min="4404" max="4405" width="11.85546875" style="403" customWidth="1"/>
    <col min="4406" max="4406" width="3.5703125" style="403" customWidth="1"/>
    <col min="4407" max="4408" width="11.85546875" style="403" customWidth="1"/>
    <col min="4409" max="4409" width="3.5703125" style="403" customWidth="1"/>
    <col min="4410" max="4411" width="11.85546875" style="403" customWidth="1"/>
    <col min="4412" max="4412" width="3.5703125" style="403" customWidth="1"/>
    <col min="4413" max="4608" width="9.140625" style="403"/>
    <col min="4609" max="4609" width="4.7109375" style="403" customWidth="1"/>
    <col min="4610" max="4610" width="10.28515625" style="403" customWidth="1"/>
    <col min="4611" max="4611" width="8.85546875" style="403" customWidth="1"/>
    <col min="4612" max="4612" width="14.5703125" style="403" customWidth="1"/>
    <col min="4613" max="4613" width="8.28515625" style="403" bestFit="1" customWidth="1"/>
    <col min="4614" max="4614" width="13.42578125" style="403" customWidth="1"/>
    <col min="4615" max="4615" width="14.28515625" style="403" customWidth="1"/>
    <col min="4616" max="4616" width="10" style="403" customWidth="1"/>
    <col min="4617" max="4617" width="8.42578125" style="403" customWidth="1"/>
    <col min="4618" max="4618" width="14.28515625" style="403" customWidth="1"/>
    <col min="4619" max="4619" width="9.85546875" style="403" customWidth="1"/>
    <col min="4620" max="4620" width="7.7109375" style="403" customWidth="1"/>
    <col min="4621" max="4621" width="13.140625" style="403" customWidth="1"/>
    <col min="4622" max="4622" width="12.85546875" style="403" bestFit="1" customWidth="1"/>
    <col min="4623" max="4623" width="9.42578125" style="403" customWidth="1"/>
    <col min="4624" max="4625" width="11.85546875" style="403" customWidth="1"/>
    <col min="4626" max="4626" width="3.5703125" style="403" customWidth="1"/>
    <col min="4627" max="4628" width="11.85546875" style="403" customWidth="1"/>
    <col min="4629" max="4629" width="3.5703125" style="403" customWidth="1"/>
    <col min="4630" max="4631" width="11.85546875" style="403" customWidth="1"/>
    <col min="4632" max="4632" width="3.5703125" style="403" customWidth="1"/>
    <col min="4633" max="4634" width="11.85546875" style="403" customWidth="1"/>
    <col min="4635" max="4635" width="3.5703125" style="403" customWidth="1"/>
    <col min="4636" max="4637" width="11.85546875" style="403" customWidth="1"/>
    <col min="4638" max="4638" width="3.5703125" style="403" customWidth="1"/>
    <col min="4639" max="4640" width="11.85546875" style="403" customWidth="1"/>
    <col min="4641" max="4641" width="3.5703125" style="403" customWidth="1"/>
    <col min="4642" max="4643" width="11.85546875" style="403" customWidth="1"/>
    <col min="4644" max="4644" width="3.5703125" style="403" customWidth="1"/>
    <col min="4645" max="4646" width="11.85546875" style="403" customWidth="1"/>
    <col min="4647" max="4647" width="3.5703125" style="403" customWidth="1"/>
    <col min="4648" max="4649" width="11.85546875" style="403" customWidth="1"/>
    <col min="4650" max="4650" width="3.5703125" style="403" customWidth="1"/>
    <col min="4651" max="4652" width="11.85546875" style="403" customWidth="1"/>
    <col min="4653" max="4653" width="3.5703125" style="403" customWidth="1"/>
    <col min="4654" max="4655" width="11.85546875" style="403" customWidth="1"/>
    <col min="4656" max="4656" width="3.5703125" style="403" customWidth="1"/>
    <col min="4657" max="4658" width="11.85546875" style="403" customWidth="1"/>
    <col min="4659" max="4659" width="3.5703125" style="403" customWidth="1"/>
    <col min="4660" max="4661" width="11.85546875" style="403" customWidth="1"/>
    <col min="4662" max="4662" width="3.5703125" style="403" customWidth="1"/>
    <col min="4663" max="4664" width="11.85546875" style="403" customWidth="1"/>
    <col min="4665" max="4665" width="3.5703125" style="403" customWidth="1"/>
    <col min="4666" max="4667" width="11.85546875" style="403" customWidth="1"/>
    <col min="4668" max="4668" width="3.5703125" style="403" customWidth="1"/>
    <col min="4669" max="4864" width="9.140625" style="403"/>
    <col min="4865" max="4865" width="4.7109375" style="403" customWidth="1"/>
    <col min="4866" max="4866" width="10.28515625" style="403" customWidth="1"/>
    <col min="4867" max="4867" width="8.85546875" style="403" customWidth="1"/>
    <col min="4868" max="4868" width="14.5703125" style="403" customWidth="1"/>
    <col min="4869" max="4869" width="8.28515625" style="403" bestFit="1" customWidth="1"/>
    <col min="4870" max="4870" width="13.42578125" style="403" customWidth="1"/>
    <col min="4871" max="4871" width="14.28515625" style="403" customWidth="1"/>
    <col min="4872" max="4872" width="10" style="403" customWidth="1"/>
    <col min="4873" max="4873" width="8.42578125" style="403" customWidth="1"/>
    <col min="4874" max="4874" width="14.28515625" style="403" customWidth="1"/>
    <col min="4875" max="4875" width="9.85546875" style="403" customWidth="1"/>
    <col min="4876" max="4876" width="7.7109375" style="403" customWidth="1"/>
    <col min="4877" max="4877" width="13.140625" style="403" customWidth="1"/>
    <col min="4878" max="4878" width="12.85546875" style="403" bestFit="1" customWidth="1"/>
    <col min="4879" max="4879" width="9.42578125" style="403" customWidth="1"/>
    <col min="4880" max="4881" width="11.85546875" style="403" customWidth="1"/>
    <col min="4882" max="4882" width="3.5703125" style="403" customWidth="1"/>
    <col min="4883" max="4884" width="11.85546875" style="403" customWidth="1"/>
    <col min="4885" max="4885" width="3.5703125" style="403" customWidth="1"/>
    <col min="4886" max="4887" width="11.85546875" style="403" customWidth="1"/>
    <col min="4888" max="4888" width="3.5703125" style="403" customWidth="1"/>
    <col min="4889" max="4890" width="11.85546875" style="403" customWidth="1"/>
    <col min="4891" max="4891" width="3.5703125" style="403" customWidth="1"/>
    <col min="4892" max="4893" width="11.85546875" style="403" customWidth="1"/>
    <col min="4894" max="4894" width="3.5703125" style="403" customWidth="1"/>
    <col min="4895" max="4896" width="11.85546875" style="403" customWidth="1"/>
    <col min="4897" max="4897" width="3.5703125" style="403" customWidth="1"/>
    <col min="4898" max="4899" width="11.85546875" style="403" customWidth="1"/>
    <col min="4900" max="4900" width="3.5703125" style="403" customWidth="1"/>
    <col min="4901" max="4902" width="11.85546875" style="403" customWidth="1"/>
    <col min="4903" max="4903" width="3.5703125" style="403" customWidth="1"/>
    <col min="4904" max="4905" width="11.85546875" style="403" customWidth="1"/>
    <col min="4906" max="4906" width="3.5703125" style="403" customWidth="1"/>
    <col min="4907" max="4908" width="11.85546875" style="403" customWidth="1"/>
    <col min="4909" max="4909" width="3.5703125" style="403" customWidth="1"/>
    <col min="4910" max="4911" width="11.85546875" style="403" customWidth="1"/>
    <col min="4912" max="4912" width="3.5703125" style="403" customWidth="1"/>
    <col min="4913" max="4914" width="11.85546875" style="403" customWidth="1"/>
    <col min="4915" max="4915" width="3.5703125" style="403" customWidth="1"/>
    <col min="4916" max="4917" width="11.85546875" style="403" customWidth="1"/>
    <col min="4918" max="4918" width="3.5703125" style="403" customWidth="1"/>
    <col min="4919" max="4920" width="11.85546875" style="403" customWidth="1"/>
    <col min="4921" max="4921" width="3.5703125" style="403" customWidth="1"/>
    <col min="4922" max="4923" width="11.85546875" style="403" customWidth="1"/>
    <col min="4924" max="4924" width="3.5703125" style="403" customWidth="1"/>
    <col min="4925" max="5120" width="9.140625" style="403"/>
    <col min="5121" max="5121" width="4.7109375" style="403" customWidth="1"/>
    <col min="5122" max="5122" width="10.28515625" style="403" customWidth="1"/>
    <col min="5123" max="5123" width="8.85546875" style="403" customWidth="1"/>
    <col min="5124" max="5124" width="14.5703125" style="403" customWidth="1"/>
    <col min="5125" max="5125" width="8.28515625" style="403" bestFit="1" customWidth="1"/>
    <col min="5126" max="5126" width="13.42578125" style="403" customWidth="1"/>
    <col min="5127" max="5127" width="14.28515625" style="403" customWidth="1"/>
    <col min="5128" max="5128" width="10" style="403" customWidth="1"/>
    <col min="5129" max="5129" width="8.42578125" style="403" customWidth="1"/>
    <col min="5130" max="5130" width="14.28515625" style="403" customWidth="1"/>
    <col min="5131" max="5131" width="9.85546875" style="403" customWidth="1"/>
    <col min="5132" max="5132" width="7.7109375" style="403" customWidth="1"/>
    <col min="5133" max="5133" width="13.140625" style="403" customWidth="1"/>
    <col min="5134" max="5134" width="12.85546875" style="403" bestFit="1" customWidth="1"/>
    <col min="5135" max="5135" width="9.42578125" style="403" customWidth="1"/>
    <col min="5136" max="5137" width="11.85546875" style="403" customWidth="1"/>
    <col min="5138" max="5138" width="3.5703125" style="403" customWidth="1"/>
    <col min="5139" max="5140" width="11.85546875" style="403" customWidth="1"/>
    <col min="5141" max="5141" width="3.5703125" style="403" customWidth="1"/>
    <col min="5142" max="5143" width="11.85546875" style="403" customWidth="1"/>
    <col min="5144" max="5144" width="3.5703125" style="403" customWidth="1"/>
    <col min="5145" max="5146" width="11.85546875" style="403" customWidth="1"/>
    <col min="5147" max="5147" width="3.5703125" style="403" customWidth="1"/>
    <col min="5148" max="5149" width="11.85546875" style="403" customWidth="1"/>
    <col min="5150" max="5150" width="3.5703125" style="403" customWidth="1"/>
    <col min="5151" max="5152" width="11.85546875" style="403" customWidth="1"/>
    <col min="5153" max="5153" width="3.5703125" style="403" customWidth="1"/>
    <col min="5154" max="5155" width="11.85546875" style="403" customWidth="1"/>
    <col min="5156" max="5156" width="3.5703125" style="403" customWidth="1"/>
    <col min="5157" max="5158" width="11.85546875" style="403" customWidth="1"/>
    <col min="5159" max="5159" width="3.5703125" style="403" customWidth="1"/>
    <col min="5160" max="5161" width="11.85546875" style="403" customWidth="1"/>
    <col min="5162" max="5162" width="3.5703125" style="403" customWidth="1"/>
    <col min="5163" max="5164" width="11.85546875" style="403" customWidth="1"/>
    <col min="5165" max="5165" width="3.5703125" style="403" customWidth="1"/>
    <col min="5166" max="5167" width="11.85546875" style="403" customWidth="1"/>
    <col min="5168" max="5168" width="3.5703125" style="403" customWidth="1"/>
    <col min="5169" max="5170" width="11.85546875" style="403" customWidth="1"/>
    <col min="5171" max="5171" width="3.5703125" style="403" customWidth="1"/>
    <col min="5172" max="5173" width="11.85546875" style="403" customWidth="1"/>
    <col min="5174" max="5174" width="3.5703125" style="403" customWidth="1"/>
    <col min="5175" max="5176" width="11.85546875" style="403" customWidth="1"/>
    <col min="5177" max="5177" width="3.5703125" style="403" customWidth="1"/>
    <col min="5178" max="5179" width="11.85546875" style="403" customWidth="1"/>
    <col min="5180" max="5180" width="3.5703125" style="403" customWidth="1"/>
    <col min="5181" max="5376" width="9.140625" style="403"/>
    <col min="5377" max="5377" width="4.7109375" style="403" customWidth="1"/>
    <col min="5378" max="5378" width="10.28515625" style="403" customWidth="1"/>
    <col min="5379" max="5379" width="8.85546875" style="403" customWidth="1"/>
    <col min="5380" max="5380" width="14.5703125" style="403" customWidth="1"/>
    <col min="5381" max="5381" width="8.28515625" style="403" bestFit="1" customWidth="1"/>
    <col min="5382" max="5382" width="13.42578125" style="403" customWidth="1"/>
    <col min="5383" max="5383" width="14.28515625" style="403" customWidth="1"/>
    <col min="5384" max="5384" width="10" style="403" customWidth="1"/>
    <col min="5385" max="5385" width="8.42578125" style="403" customWidth="1"/>
    <col min="5386" max="5386" width="14.28515625" style="403" customWidth="1"/>
    <col min="5387" max="5387" width="9.85546875" style="403" customWidth="1"/>
    <col min="5388" max="5388" width="7.7109375" style="403" customWidth="1"/>
    <col min="5389" max="5389" width="13.140625" style="403" customWidth="1"/>
    <col min="5390" max="5390" width="12.85546875" style="403" bestFit="1" customWidth="1"/>
    <col min="5391" max="5391" width="9.42578125" style="403" customWidth="1"/>
    <col min="5392" max="5393" width="11.85546875" style="403" customWidth="1"/>
    <col min="5394" max="5394" width="3.5703125" style="403" customWidth="1"/>
    <col min="5395" max="5396" width="11.85546875" style="403" customWidth="1"/>
    <col min="5397" max="5397" width="3.5703125" style="403" customWidth="1"/>
    <col min="5398" max="5399" width="11.85546875" style="403" customWidth="1"/>
    <col min="5400" max="5400" width="3.5703125" style="403" customWidth="1"/>
    <col min="5401" max="5402" width="11.85546875" style="403" customWidth="1"/>
    <col min="5403" max="5403" width="3.5703125" style="403" customWidth="1"/>
    <col min="5404" max="5405" width="11.85546875" style="403" customWidth="1"/>
    <col min="5406" max="5406" width="3.5703125" style="403" customWidth="1"/>
    <col min="5407" max="5408" width="11.85546875" style="403" customWidth="1"/>
    <col min="5409" max="5409" width="3.5703125" style="403" customWidth="1"/>
    <col min="5410" max="5411" width="11.85546875" style="403" customWidth="1"/>
    <col min="5412" max="5412" width="3.5703125" style="403" customWidth="1"/>
    <col min="5413" max="5414" width="11.85546875" style="403" customWidth="1"/>
    <col min="5415" max="5415" width="3.5703125" style="403" customWidth="1"/>
    <col min="5416" max="5417" width="11.85546875" style="403" customWidth="1"/>
    <col min="5418" max="5418" width="3.5703125" style="403" customWidth="1"/>
    <col min="5419" max="5420" width="11.85546875" style="403" customWidth="1"/>
    <col min="5421" max="5421" width="3.5703125" style="403" customWidth="1"/>
    <col min="5422" max="5423" width="11.85546875" style="403" customWidth="1"/>
    <col min="5424" max="5424" width="3.5703125" style="403" customWidth="1"/>
    <col min="5425" max="5426" width="11.85546875" style="403" customWidth="1"/>
    <col min="5427" max="5427" width="3.5703125" style="403" customWidth="1"/>
    <col min="5428" max="5429" width="11.85546875" style="403" customWidth="1"/>
    <col min="5430" max="5430" width="3.5703125" style="403" customWidth="1"/>
    <col min="5431" max="5432" width="11.85546875" style="403" customWidth="1"/>
    <col min="5433" max="5433" width="3.5703125" style="403" customWidth="1"/>
    <col min="5434" max="5435" width="11.85546875" style="403" customWidth="1"/>
    <col min="5436" max="5436" width="3.5703125" style="403" customWidth="1"/>
    <col min="5437" max="5632" width="9.140625" style="403"/>
    <col min="5633" max="5633" width="4.7109375" style="403" customWidth="1"/>
    <col min="5634" max="5634" width="10.28515625" style="403" customWidth="1"/>
    <col min="5635" max="5635" width="8.85546875" style="403" customWidth="1"/>
    <col min="5636" max="5636" width="14.5703125" style="403" customWidth="1"/>
    <col min="5637" max="5637" width="8.28515625" style="403" bestFit="1" customWidth="1"/>
    <col min="5638" max="5638" width="13.42578125" style="403" customWidth="1"/>
    <col min="5639" max="5639" width="14.28515625" style="403" customWidth="1"/>
    <col min="5640" max="5640" width="10" style="403" customWidth="1"/>
    <col min="5641" max="5641" width="8.42578125" style="403" customWidth="1"/>
    <col min="5642" max="5642" width="14.28515625" style="403" customWidth="1"/>
    <col min="5643" max="5643" width="9.85546875" style="403" customWidth="1"/>
    <col min="5644" max="5644" width="7.7109375" style="403" customWidth="1"/>
    <col min="5645" max="5645" width="13.140625" style="403" customWidth="1"/>
    <col min="5646" max="5646" width="12.85546875" style="403" bestFit="1" customWidth="1"/>
    <col min="5647" max="5647" width="9.42578125" style="403" customWidth="1"/>
    <col min="5648" max="5649" width="11.85546875" style="403" customWidth="1"/>
    <col min="5650" max="5650" width="3.5703125" style="403" customWidth="1"/>
    <col min="5651" max="5652" width="11.85546875" style="403" customWidth="1"/>
    <col min="5653" max="5653" width="3.5703125" style="403" customWidth="1"/>
    <col min="5654" max="5655" width="11.85546875" style="403" customWidth="1"/>
    <col min="5656" max="5656" width="3.5703125" style="403" customWidth="1"/>
    <col min="5657" max="5658" width="11.85546875" style="403" customWidth="1"/>
    <col min="5659" max="5659" width="3.5703125" style="403" customWidth="1"/>
    <col min="5660" max="5661" width="11.85546875" style="403" customWidth="1"/>
    <col min="5662" max="5662" width="3.5703125" style="403" customWidth="1"/>
    <col min="5663" max="5664" width="11.85546875" style="403" customWidth="1"/>
    <col min="5665" max="5665" width="3.5703125" style="403" customWidth="1"/>
    <col min="5666" max="5667" width="11.85546875" style="403" customWidth="1"/>
    <col min="5668" max="5668" width="3.5703125" style="403" customWidth="1"/>
    <col min="5669" max="5670" width="11.85546875" style="403" customWidth="1"/>
    <col min="5671" max="5671" width="3.5703125" style="403" customWidth="1"/>
    <col min="5672" max="5673" width="11.85546875" style="403" customWidth="1"/>
    <col min="5674" max="5674" width="3.5703125" style="403" customWidth="1"/>
    <col min="5675" max="5676" width="11.85546875" style="403" customWidth="1"/>
    <col min="5677" max="5677" width="3.5703125" style="403" customWidth="1"/>
    <col min="5678" max="5679" width="11.85546875" style="403" customWidth="1"/>
    <col min="5680" max="5680" width="3.5703125" style="403" customWidth="1"/>
    <col min="5681" max="5682" width="11.85546875" style="403" customWidth="1"/>
    <col min="5683" max="5683" width="3.5703125" style="403" customWidth="1"/>
    <col min="5684" max="5685" width="11.85546875" style="403" customWidth="1"/>
    <col min="5686" max="5686" width="3.5703125" style="403" customWidth="1"/>
    <col min="5687" max="5688" width="11.85546875" style="403" customWidth="1"/>
    <col min="5689" max="5689" width="3.5703125" style="403" customWidth="1"/>
    <col min="5690" max="5691" width="11.85546875" style="403" customWidth="1"/>
    <col min="5692" max="5692" width="3.5703125" style="403" customWidth="1"/>
    <col min="5693" max="5888" width="9.140625" style="403"/>
    <col min="5889" max="5889" width="4.7109375" style="403" customWidth="1"/>
    <col min="5890" max="5890" width="10.28515625" style="403" customWidth="1"/>
    <col min="5891" max="5891" width="8.85546875" style="403" customWidth="1"/>
    <col min="5892" max="5892" width="14.5703125" style="403" customWidth="1"/>
    <col min="5893" max="5893" width="8.28515625" style="403" bestFit="1" customWidth="1"/>
    <col min="5894" max="5894" width="13.42578125" style="403" customWidth="1"/>
    <col min="5895" max="5895" width="14.28515625" style="403" customWidth="1"/>
    <col min="5896" max="5896" width="10" style="403" customWidth="1"/>
    <col min="5897" max="5897" width="8.42578125" style="403" customWidth="1"/>
    <col min="5898" max="5898" width="14.28515625" style="403" customWidth="1"/>
    <col min="5899" max="5899" width="9.85546875" style="403" customWidth="1"/>
    <col min="5900" max="5900" width="7.7109375" style="403" customWidth="1"/>
    <col min="5901" max="5901" width="13.140625" style="403" customWidth="1"/>
    <col min="5902" max="5902" width="12.85546875" style="403" bestFit="1" customWidth="1"/>
    <col min="5903" max="5903" width="9.42578125" style="403" customWidth="1"/>
    <col min="5904" max="5905" width="11.85546875" style="403" customWidth="1"/>
    <col min="5906" max="5906" width="3.5703125" style="403" customWidth="1"/>
    <col min="5907" max="5908" width="11.85546875" style="403" customWidth="1"/>
    <col min="5909" max="5909" width="3.5703125" style="403" customWidth="1"/>
    <col min="5910" max="5911" width="11.85546875" style="403" customWidth="1"/>
    <col min="5912" max="5912" width="3.5703125" style="403" customWidth="1"/>
    <col min="5913" max="5914" width="11.85546875" style="403" customWidth="1"/>
    <col min="5915" max="5915" width="3.5703125" style="403" customWidth="1"/>
    <col min="5916" max="5917" width="11.85546875" style="403" customWidth="1"/>
    <col min="5918" max="5918" width="3.5703125" style="403" customWidth="1"/>
    <col min="5919" max="5920" width="11.85546875" style="403" customWidth="1"/>
    <col min="5921" max="5921" width="3.5703125" style="403" customWidth="1"/>
    <col min="5922" max="5923" width="11.85546875" style="403" customWidth="1"/>
    <col min="5924" max="5924" width="3.5703125" style="403" customWidth="1"/>
    <col min="5925" max="5926" width="11.85546875" style="403" customWidth="1"/>
    <col min="5927" max="5927" width="3.5703125" style="403" customWidth="1"/>
    <col min="5928" max="5929" width="11.85546875" style="403" customWidth="1"/>
    <col min="5930" max="5930" width="3.5703125" style="403" customWidth="1"/>
    <col min="5931" max="5932" width="11.85546875" style="403" customWidth="1"/>
    <col min="5933" max="5933" width="3.5703125" style="403" customWidth="1"/>
    <col min="5934" max="5935" width="11.85546875" style="403" customWidth="1"/>
    <col min="5936" max="5936" width="3.5703125" style="403" customWidth="1"/>
    <col min="5937" max="5938" width="11.85546875" style="403" customWidth="1"/>
    <col min="5939" max="5939" width="3.5703125" style="403" customWidth="1"/>
    <col min="5940" max="5941" width="11.85546875" style="403" customWidth="1"/>
    <col min="5942" max="5942" width="3.5703125" style="403" customWidth="1"/>
    <col min="5943" max="5944" width="11.85546875" style="403" customWidth="1"/>
    <col min="5945" max="5945" width="3.5703125" style="403" customWidth="1"/>
    <col min="5946" max="5947" width="11.85546875" style="403" customWidth="1"/>
    <col min="5948" max="5948" width="3.5703125" style="403" customWidth="1"/>
    <col min="5949" max="6144" width="9.140625" style="403"/>
    <col min="6145" max="6145" width="4.7109375" style="403" customWidth="1"/>
    <col min="6146" max="6146" width="10.28515625" style="403" customWidth="1"/>
    <col min="6147" max="6147" width="8.85546875" style="403" customWidth="1"/>
    <col min="6148" max="6148" width="14.5703125" style="403" customWidth="1"/>
    <col min="6149" max="6149" width="8.28515625" style="403" bestFit="1" customWidth="1"/>
    <col min="6150" max="6150" width="13.42578125" style="403" customWidth="1"/>
    <col min="6151" max="6151" width="14.28515625" style="403" customWidth="1"/>
    <col min="6152" max="6152" width="10" style="403" customWidth="1"/>
    <col min="6153" max="6153" width="8.42578125" style="403" customWidth="1"/>
    <col min="6154" max="6154" width="14.28515625" style="403" customWidth="1"/>
    <col min="6155" max="6155" width="9.85546875" style="403" customWidth="1"/>
    <col min="6156" max="6156" width="7.7109375" style="403" customWidth="1"/>
    <col min="6157" max="6157" width="13.140625" style="403" customWidth="1"/>
    <col min="6158" max="6158" width="12.85546875" style="403" bestFit="1" customWidth="1"/>
    <col min="6159" max="6159" width="9.42578125" style="403" customWidth="1"/>
    <col min="6160" max="6161" width="11.85546875" style="403" customWidth="1"/>
    <col min="6162" max="6162" width="3.5703125" style="403" customWidth="1"/>
    <col min="6163" max="6164" width="11.85546875" style="403" customWidth="1"/>
    <col min="6165" max="6165" width="3.5703125" style="403" customWidth="1"/>
    <col min="6166" max="6167" width="11.85546875" style="403" customWidth="1"/>
    <col min="6168" max="6168" width="3.5703125" style="403" customWidth="1"/>
    <col min="6169" max="6170" width="11.85546875" style="403" customWidth="1"/>
    <col min="6171" max="6171" width="3.5703125" style="403" customWidth="1"/>
    <col min="6172" max="6173" width="11.85546875" style="403" customWidth="1"/>
    <col min="6174" max="6174" width="3.5703125" style="403" customWidth="1"/>
    <col min="6175" max="6176" width="11.85546875" style="403" customWidth="1"/>
    <col min="6177" max="6177" width="3.5703125" style="403" customWidth="1"/>
    <col min="6178" max="6179" width="11.85546875" style="403" customWidth="1"/>
    <col min="6180" max="6180" width="3.5703125" style="403" customWidth="1"/>
    <col min="6181" max="6182" width="11.85546875" style="403" customWidth="1"/>
    <col min="6183" max="6183" width="3.5703125" style="403" customWidth="1"/>
    <col min="6184" max="6185" width="11.85546875" style="403" customWidth="1"/>
    <col min="6186" max="6186" width="3.5703125" style="403" customWidth="1"/>
    <col min="6187" max="6188" width="11.85546875" style="403" customWidth="1"/>
    <col min="6189" max="6189" width="3.5703125" style="403" customWidth="1"/>
    <col min="6190" max="6191" width="11.85546875" style="403" customWidth="1"/>
    <col min="6192" max="6192" width="3.5703125" style="403" customWidth="1"/>
    <col min="6193" max="6194" width="11.85546875" style="403" customWidth="1"/>
    <col min="6195" max="6195" width="3.5703125" style="403" customWidth="1"/>
    <col min="6196" max="6197" width="11.85546875" style="403" customWidth="1"/>
    <col min="6198" max="6198" width="3.5703125" style="403" customWidth="1"/>
    <col min="6199" max="6200" width="11.85546875" style="403" customWidth="1"/>
    <col min="6201" max="6201" width="3.5703125" style="403" customWidth="1"/>
    <col min="6202" max="6203" width="11.85546875" style="403" customWidth="1"/>
    <col min="6204" max="6204" width="3.5703125" style="403" customWidth="1"/>
    <col min="6205" max="6400" width="9.140625" style="403"/>
    <col min="6401" max="6401" width="4.7109375" style="403" customWidth="1"/>
    <col min="6402" max="6402" width="10.28515625" style="403" customWidth="1"/>
    <col min="6403" max="6403" width="8.85546875" style="403" customWidth="1"/>
    <col min="6404" max="6404" width="14.5703125" style="403" customWidth="1"/>
    <col min="6405" max="6405" width="8.28515625" style="403" bestFit="1" customWidth="1"/>
    <col min="6406" max="6406" width="13.42578125" style="403" customWidth="1"/>
    <col min="6407" max="6407" width="14.28515625" style="403" customWidth="1"/>
    <col min="6408" max="6408" width="10" style="403" customWidth="1"/>
    <col min="6409" max="6409" width="8.42578125" style="403" customWidth="1"/>
    <col min="6410" max="6410" width="14.28515625" style="403" customWidth="1"/>
    <col min="6411" max="6411" width="9.85546875" style="403" customWidth="1"/>
    <col min="6412" max="6412" width="7.7109375" style="403" customWidth="1"/>
    <col min="6413" max="6413" width="13.140625" style="403" customWidth="1"/>
    <col min="6414" max="6414" width="12.85546875" style="403" bestFit="1" customWidth="1"/>
    <col min="6415" max="6415" width="9.42578125" style="403" customWidth="1"/>
    <col min="6416" max="6417" width="11.85546875" style="403" customWidth="1"/>
    <col min="6418" max="6418" width="3.5703125" style="403" customWidth="1"/>
    <col min="6419" max="6420" width="11.85546875" style="403" customWidth="1"/>
    <col min="6421" max="6421" width="3.5703125" style="403" customWidth="1"/>
    <col min="6422" max="6423" width="11.85546875" style="403" customWidth="1"/>
    <col min="6424" max="6424" width="3.5703125" style="403" customWidth="1"/>
    <col min="6425" max="6426" width="11.85546875" style="403" customWidth="1"/>
    <col min="6427" max="6427" width="3.5703125" style="403" customWidth="1"/>
    <col min="6428" max="6429" width="11.85546875" style="403" customWidth="1"/>
    <col min="6430" max="6430" width="3.5703125" style="403" customWidth="1"/>
    <col min="6431" max="6432" width="11.85546875" style="403" customWidth="1"/>
    <col min="6433" max="6433" width="3.5703125" style="403" customWidth="1"/>
    <col min="6434" max="6435" width="11.85546875" style="403" customWidth="1"/>
    <col min="6436" max="6436" width="3.5703125" style="403" customWidth="1"/>
    <col min="6437" max="6438" width="11.85546875" style="403" customWidth="1"/>
    <col min="6439" max="6439" width="3.5703125" style="403" customWidth="1"/>
    <col min="6440" max="6441" width="11.85546875" style="403" customWidth="1"/>
    <col min="6442" max="6442" width="3.5703125" style="403" customWidth="1"/>
    <col min="6443" max="6444" width="11.85546875" style="403" customWidth="1"/>
    <col min="6445" max="6445" width="3.5703125" style="403" customWidth="1"/>
    <col min="6446" max="6447" width="11.85546875" style="403" customWidth="1"/>
    <col min="6448" max="6448" width="3.5703125" style="403" customWidth="1"/>
    <col min="6449" max="6450" width="11.85546875" style="403" customWidth="1"/>
    <col min="6451" max="6451" width="3.5703125" style="403" customWidth="1"/>
    <col min="6452" max="6453" width="11.85546875" style="403" customWidth="1"/>
    <col min="6454" max="6454" width="3.5703125" style="403" customWidth="1"/>
    <col min="6455" max="6456" width="11.85546875" style="403" customWidth="1"/>
    <col min="6457" max="6457" width="3.5703125" style="403" customWidth="1"/>
    <col min="6458" max="6459" width="11.85546875" style="403" customWidth="1"/>
    <col min="6460" max="6460" width="3.5703125" style="403" customWidth="1"/>
    <col min="6461" max="6656" width="9.140625" style="403"/>
    <col min="6657" max="6657" width="4.7109375" style="403" customWidth="1"/>
    <col min="6658" max="6658" width="10.28515625" style="403" customWidth="1"/>
    <col min="6659" max="6659" width="8.85546875" style="403" customWidth="1"/>
    <col min="6660" max="6660" width="14.5703125" style="403" customWidth="1"/>
    <col min="6661" max="6661" width="8.28515625" style="403" bestFit="1" customWidth="1"/>
    <col min="6662" max="6662" width="13.42578125" style="403" customWidth="1"/>
    <col min="6663" max="6663" width="14.28515625" style="403" customWidth="1"/>
    <col min="6664" max="6664" width="10" style="403" customWidth="1"/>
    <col min="6665" max="6665" width="8.42578125" style="403" customWidth="1"/>
    <col min="6666" max="6666" width="14.28515625" style="403" customWidth="1"/>
    <col min="6667" max="6667" width="9.85546875" style="403" customWidth="1"/>
    <col min="6668" max="6668" width="7.7109375" style="403" customWidth="1"/>
    <col min="6669" max="6669" width="13.140625" style="403" customWidth="1"/>
    <col min="6670" max="6670" width="12.85546875" style="403" bestFit="1" customWidth="1"/>
    <col min="6671" max="6671" width="9.42578125" style="403" customWidth="1"/>
    <col min="6672" max="6673" width="11.85546875" style="403" customWidth="1"/>
    <col min="6674" max="6674" width="3.5703125" style="403" customWidth="1"/>
    <col min="6675" max="6676" width="11.85546875" style="403" customWidth="1"/>
    <col min="6677" max="6677" width="3.5703125" style="403" customWidth="1"/>
    <col min="6678" max="6679" width="11.85546875" style="403" customWidth="1"/>
    <col min="6680" max="6680" width="3.5703125" style="403" customWidth="1"/>
    <col min="6681" max="6682" width="11.85546875" style="403" customWidth="1"/>
    <col min="6683" max="6683" width="3.5703125" style="403" customWidth="1"/>
    <col min="6684" max="6685" width="11.85546875" style="403" customWidth="1"/>
    <col min="6686" max="6686" width="3.5703125" style="403" customWidth="1"/>
    <col min="6687" max="6688" width="11.85546875" style="403" customWidth="1"/>
    <col min="6689" max="6689" width="3.5703125" style="403" customWidth="1"/>
    <col min="6690" max="6691" width="11.85546875" style="403" customWidth="1"/>
    <col min="6692" max="6692" width="3.5703125" style="403" customWidth="1"/>
    <col min="6693" max="6694" width="11.85546875" style="403" customWidth="1"/>
    <col min="6695" max="6695" width="3.5703125" style="403" customWidth="1"/>
    <col min="6696" max="6697" width="11.85546875" style="403" customWidth="1"/>
    <col min="6698" max="6698" width="3.5703125" style="403" customWidth="1"/>
    <col min="6699" max="6700" width="11.85546875" style="403" customWidth="1"/>
    <col min="6701" max="6701" width="3.5703125" style="403" customWidth="1"/>
    <col min="6702" max="6703" width="11.85546875" style="403" customWidth="1"/>
    <col min="6704" max="6704" width="3.5703125" style="403" customWidth="1"/>
    <col min="6705" max="6706" width="11.85546875" style="403" customWidth="1"/>
    <col min="6707" max="6707" width="3.5703125" style="403" customWidth="1"/>
    <col min="6708" max="6709" width="11.85546875" style="403" customWidth="1"/>
    <col min="6710" max="6710" width="3.5703125" style="403" customWidth="1"/>
    <col min="6711" max="6712" width="11.85546875" style="403" customWidth="1"/>
    <col min="6713" max="6713" width="3.5703125" style="403" customWidth="1"/>
    <col min="6714" max="6715" width="11.85546875" style="403" customWidth="1"/>
    <col min="6716" max="6716" width="3.5703125" style="403" customWidth="1"/>
    <col min="6717" max="6912" width="9.140625" style="403"/>
    <col min="6913" max="6913" width="4.7109375" style="403" customWidth="1"/>
    <col min="6914" max="6914" width="10.28515625" style="403" customWidth="1"/>
    <col min="6915" max="6915" width="8.85546875" style="403" customWidth="1"/>
    <col min="6916" max="6916" width="14.5703125" style="403" customWidth="1"/>
    <col min="6917" max="6917" width="8.28515625" style="403" bestFit="1" customWidth="1"/>
    <col min="6918" max="6918" width="13.42578125" style="403" customWidth="1"/>
    <col min="6919" max="6919" width="14.28515625" style="403" customWidth="1"/>
    <col min="6920" max="6920" width="10" style="403" customWidth="1"/>
    <col min="6921" max="6921" width="8.42578125" style="403" customWidth="1"/>
    <col min="6922" max="6922" width="14.28515625" style="403" customWidth="1"/>
    <col min="6923" max="6923" width="9.85546875" style="403" customWidth="1"/>
    <col min="6924" max="6924" width="7.7109375" style="403" customWidth="1"/>
    <col min="6925" max="6925" width="13.140625" style="403" customWidth="1"/>
    <col min="6926" max="6926" width="12.85546875" style="403" bestFit="1" customWidth="1"/>
    <col min="6927" max="6927" width="9.42578125" style="403" customWidth="1"/>
    <col min="6928" max="6929" width="11.85546875" style="403" customWidth="1"/>
    <col min="6930" max="6930" width="3.5703125" style="403" customWidth="1"/>
    <col min="6931" max="6932" width="11.85546875" style="403" customWidth="1"/>
    <col min="6933" max="6933" width="3.5703125" style="403" customWidth="1"/>
    <col min="6934" max="6935" width="11.85546875" style="403" customWidth="1"/>
    <col min="6936" max="6936" width="3.5703125" style="403" customWidth="1"/>
    <col min="6937" max="6938" width="11.85546875" style="403" customWidth="1"/>
    <col min="6939" max="6939" width="3.5703125" style="403" customWidth="1"/>
    <col min="6940" max="6941" width="11.85546875" style="403" customWidth="1"/>
    <col min="6942" max="6942" width="3.5703125" style="403" customWidth="1"/>
    <col min="6943" max="6944" width="11.85546875" style="403" customWidth="1"/>
    <col min="6945" max="6945" width="3.5703125" style="403" customWidth="1"/>
    <col min="6946" max="6947" width="11.85546875" style="403" customWidth="1"/>
    <col min="6948" max="6948" width="3.5703125" style="403" customWidth="1"/>
    <col min="6949" max="6950" width="11.85546875" style="403" customWidth="1"/>
    <col min="6951" max="6951" width="3.5703125" style="403" customWidth="1"/>
    <col min="6952" max="6953" width="11.85546875" style="403" customWidth="1"/>
    <col min="6954" max="6954" width="3.5703125" style="403" customWidth="1"/>
    <col min="6955" max="6956" width="11.85546875" style="403" customWidth="1"/>
    <col min="6957" max="6957" width="3.5703125" style="403" customWidth="1"/>
    <col min="6958" max="6959" width="11.85546875" style="403" customWidth="1"/>
    <col min="6960" max="6960" width="3.5703125" style="403" customWidth="1"/>
    <col min="6961" max="6962" width="11.85546875" style="403" customWidth="1"/>
    <col min="6963" max="6963" width="3.5703125" style="403" customWidth="1"/>
    <col min="6964" max="6965" width="11.85546875" style="403" customWidth="1"/>
    <col min="6966" max="6966" width="3.5703125" style="403" customWidth="1"/>
    <col min="6967" max="6968" width="11.85546875" style="403" customWidth="1"/>
    <col min="6969" max="6969" width="3.5703125" style="403" customWidth="1"/>
    <col min="6970" max="6971" width="11.85546875" style="403" customWidth="1"/>
    <col min="6972" max="6972" width="3.5703125" style="403" customWidth="1"/>
    <col min="6973" max="7168" width="9.140625" style="403"/>
    <col min="7169" max="7169" width="4.7109375" style="403" customWidth="1"/>
    <col min="7170" max="7170" width="10.28515625" style="403" customWidth="1"/>
    <col min="7171" max="7171" width="8.85546875" style="403" customWidth="1"/>
    <col min="7172" max="7172" width="14.5703125" style="403" customWidth="1"/>
    <col min="7173" max="7173" width="8.28515625" style="403" bestFit="1" customWidth="1"/>
    <col min="7174" max="7174" width="13.42578125" style="403" customWidth="1"/>
    <col min="7175" max="7175" width="14.28515625" style="403" customWidth="1"/>
    <col min="7176" max="7176" width="10" style="403" customWidth="1"/>
    <col min="7177" max="7177" width="8.42578125" style="403" customWidth="1"/>
    <col min="7178" max="7178" width="14.28515625" style="403" customWidth="1"/>
    <col min="7179" max="7179" width="9.85546875" style="403" customWidth="1"/>
    <col min="7180" max="7180" width="7.7109375" style="403" customWidth="1"/>
    <col min="7181" max="7181" width="13.140625" style="403" customWidth="1"/>
    <col min="7182" max="7182" width="12.85546875" style="403" bestFit="1" customWidth="1"/>
    <col min="7183" max="7183" width="9.42578125" style="403" customWidth="1"/>
    <col min="7184" max="7185" width="11.85546875" style="403" customWidth="1"/>
    <col min="7186" max="7186" width="3.5703125" style="403" customWidth="1"/>
    <col min="7187" max="7188" width="11.85546875" style="403" customWidth="1"/>
    <col min="7189" max="7189" width="3.5703125" style="403" customWidth="1"/>
    <col min="7190" max="7191" width="11.85546875" style="403" customWidth="1"/>
    <col min="7192" max="7192" width="3.5703125" style="403" customWidth="1"/>
    <col min="7193" max="7194" width="11.85546875" style="403" customWidth="1"/>
    <col min="7195" max="7195" width="3.5703125" style="403" customWidth="1"/>
    <col min="7196" max="7197" width="11.85546875" style="403" customWidth="1"/>
    <col min="7198" max="7198" width="3.5703125" style="403" customWidth="1"/>
    <col min="7199" max="7200" width="11.85546875" style="403" customWidth="1"/>
    <col min="7201" max="7201" width="3.5703125" style="403" customWidth="1"/>
    <col min="7202" max="7203" width="11.85546875" style="403" customWidth="1"/>
    <col min="7204" max="7204" width="3.5703125" style="403" customWidth="1"/>
    <col min="7205" max="7206" width="11.85546875" style="403" customWidth="1"/>
    <col min="7207" max="7207" width="3.5703125" style="403" customWidth="1"/>
    <col min="7208" max="7209" width="11.85546875" style="403" customWidth="1"/>
    <col min="7210" max="7210" width="3.5703125" style="403" customWidth="1"/>
    <col min="7211" max="7212" width="11.85546875" style="403" customWidth="1"/>
    <col min="7213" max="7213" width="3.5703125" style="403" customWidth="1"/>
    <col min="7214" max="7215" width="11.85546875" style="403" customWidth="1"/>
    <col min="7216" max="7216" width="3.5703125" style="403" customWidth="1"/>
    <col min="7217" max="7218" width="11.85546875" style="403" customWidth="1"/>
    <col min="7219" max="7219" width="3.5703125" style="403" customWidth="1"/>
    <col min="7220" max="7221" width="11.85546875" style="403" customWidth="1"/>
    <col min="7222" max="7222" width="3.5703125" style="403" customWidth="1"/>
    <col min="7223" max="7224" width="11.85546875" style="403" customWidth="1"/>
    <col min="7225" max="7225" width="3.5703125" style="403" customWidth="1"/>
    <col min="7226" max="7227" width="11.85546875" style="403" customWidth="1"/>
    <col min="7228" max="7228" width="3.5703125" style="403" customWidth="1"/>
    <col min="7229" max="7424" width="9.140625" style="403"/>
    <col min="7425" max="7425" width="4.7109375" style="403" customWidth="1"/>
    <col min="7426" max="7426" width="10.28515625" style="403" customWidth="1"/>
    <col min="7427" max="7427" width="8.85546875" style="403" customWidth="1"/>
    <col min="7428" max="7428" width="14.5703125" style="403" customWidth="1"/>
    <col min="7429" max="7429" width="8.28515625" style="403" bestFit="1" customWidth="1"/>
    <col min="7430" max="7430" width="13.42578125" style="403" customWidth="1"/>
    <col min="7431" max="7431" width="14.28515625" style="403" customWidth="1"/>
    <col min="7432" max="7432" width="10" style="403" customWidth="1"/>
    <col min="7433" max="7433" width="8.42578125" style="403" customWidth="1"/>
    <col min="7434" max="7434" width="14.28515625" style="403" customWidth="1"/>
    <col min="7435" max="7435" width="9.85546875" style="403" customWidth="1"/>
    <col min="7436" max="7436" width="7.7109375" style="403" customWidth="1"/>
    <col min="7437" max="7437" width="13.140625" style="403" customWidth="1"/>
    <col min="7438" max="7438" width="12.85546875" style="403" bestFit="1" customWidth="1"/>
    <col min="7439" max="7439" width="9.42578125" style="403" customWidth="1"/>
    <col min="7440" max="7441" width="11.85546875" style="403" customWidth="1"/>
    <col min="7442" max="7442" width="3.5703125" style="403" customWidth="1"/>
    <col min="7443" max="7444" width="11.85546875" style="403" customWidth="1"/>
    <col min="7445" max="7445" width="3.5703125" style="403" customWidth="1"/>
    <col min="7446" max="7447" width="11.85546875" style="403" customWidth="1"/>
    <col min="7448" max="7448" width="3.5703125" style="403" customWidth="1"/>
    <col min="7449" max="7450" width="11.85546875" style="403" customWidth="1"/>
    <col min="7451" max="7451" width="3.5703125" style="403" customWidth="1"/>
    <col min="7452" max="7453" width="11.85546875" style="403" customWidth="1"/>
    <col min="7454" max="7454" width="3.5703125" style="403" customWidth="1"/>
    <col min="7455" max="7456" width="11.85546875" style="403" customWidth="1"/>
    <col min="7457" max="7457" width="3.5703125" style="403" customWidth="1"/>
    <col min="7458" max="7459" width="11.85546875" style="403" customWidth="1"/>
    <col min="7460" max="7460" width="3.5703125" style="403" customWidth="1"/>
    <col min="7461" max="7462" width="11.85546875" style="403" customWidth="1"/>
    <col min="7463" max="7463" width="3.5703125" style="403" customWidth="1"/>
    <col min="7464" max="7465" width="11.85546875" style="403" customWidth="1"/>
    <col min="7466" max="7466" width="3.5703125" style="403" customWidth="1"/>
    <col min="7467" max="7468" width="11.85546875" style="403" customWidth="1"/>
    <col min="7469" max="7469" width="3.5703125" style="403" customWidth="1"/>
    <col min="7470" max="7471" width="11.85546875" style="403" customWidth="1"/>
    <col min="7472" max="7472" width="3.5703125" style="403" customWidth="1"/>
    <col min="7473" max="7474" width="11.85546875" style="403" customWidth="1"/>
    <col min="7475" max="7475" width="3.5703125" style="403" customWidth="1"/>
    <col min="7476" max="7477" width="11.85546875" style="403" customWidth="1"/>
    <col min="7478" max="7478" width="3.5703125" style="403" customWidth="1"/>
    <col min="7479" max="7480" width="11.85546875" style="403" customWidth="1"/>
    <col min="7481" max="7481" width="3.5703125" style="403" customWidth="1"/>
    <col min="7482" max="7483" width="11.85546875" style="403" customWidth="1"/>
    <col min="7484" max="7484" width="3.5703125" style="403" customWidth="1"/>
    <col min="7485" max="7680" width="9.140625" style="403"/>
    <col min="7681" max="7681" width="4.7109375" style="403" customWidth="1"/>
    <col min="7682" max="7682" width="10.28515625" style="403" customWidth="1"/>
    <col min="7683" max="7683" width="8.85546875" style="403" customWidth="1"/>
    <col min="7684" max="7684" width="14.5703125" style="403" customWidth="1"/>
    <col min="7685" max="7685" width="8.28515625" style="403" bestFit="1" customWidth="1"/>
    <col min="7686" max="7686" width="13.42578125" style="403" customWidth="1"/>
    <col min="7687" max="7687" width="14.28515625" style="403" customWidth="1"/>
    <col min="7688" max="7688" width="10" style="403" customWidth="1"/>
    <col min="7689" max="7689" width="8.42578125" style="403" customWidth="1"/>
    <col min="7690" max="7690" width="14.28515625" style="403" customWidth="1"/>
    <col min="7691" max="7691" width="9.85546875" style="403" customWidth="1"/>
    <col min="7692" max="7692" width="7.7109375" style="403" customWidth="1"/>
    <col min="7693" max="7693" width="13.140625" style="403" customWidth="1"/>
    <col min="7694" max="7694" width="12.85546875" style="403" bestFit="1" customWidth="1"/>
    <col min="7695" max="7695" width="9.42578125" style="403" customWidth="1"/>
    <col min="7696" max="7697" width="11.85546875" style="403" customWidth="1"/>
    <col min="7698" max="7698" width="3.5703125" style="403" customWidth="1"/>
    <col min="7699" max="7700" width="11.85546875" style="403" customWidth="1"/>
    <col min="7701" max="7701" width="3.5703125" style="403" customWidth="1"/>
    <col min="7702" max="7703" width="11.85546875" style="403" customWidth="1"/>
    <col min="7704" max="7704" width="3.5703125" style="403" customWidth="1"/>
    <col min="7705" max="7706" width="11.85546875" style="403" customWidth="1"/>
    <col min="7707" max="7707" width="3.5703125" style="403" customWidth="1"/>
    <col min="7708" max="7709" width="11.85546875" style="403" customWidth="1"/>
    <col min="7710" max="7710" width="3.5703125" style="403" customWidth="1"/>
    <col min="7711" max="7712" width="11.85546875" style="403" customWidth="1"/>
    <col min="7713" max="7713" width="3.5703125" style="403" customWidth="1"/>
    <col min="7714" max="7715" width="11.85546875" style="403" customWidth="1"/>
    <col min="7716" max="7716" width="3.5703125" style="403" customWidth="1"/>
    <col min="7717" max="7718" width="11.85546875" style="403" customWidth="1"/>
    <col min="7719" max="7719" width="3.5703125" style="403" customWidth="1"/>
    <col min="7720" max="7721" width="11.85546875" style="403" customWidth="1"/>
    <col min="7722" max="7722" width="3.5703125" style="403" customWidth="1"/>
    <col min="7723" max="7724" width="11.85546875" style="403" customWidth="1"/>
    <col min="7725" max="7725" width="3.5703125" style="403" customWidth="1"/>
    <col min="7726" max="7727" width="11.85546875" style="403" customWidth="1"/>
    <col min="7728" max="7728" width="3.5703125" style="403" customWidth="1"/>
    <col min="7729" max="7730" width="11.85546875" style="403" customWidth="1"/>
    <col min="7731" max="7731" width="3.5703125" style="403" customWidth="1"/>
    <col min="7732" max="7733" width="11.85546875" style="403" customWidth="1"/>
    <col min="7734" max="7734" width="3.5703125" style="403" customWidth="1"/>
    <col min="7735" max="7736" width="11.85546875" style="403" customWidth="1"/>
    <col min="7737" max="7737" width="3.5703125" style="403" customWidth="1"/>
    <col min="7738" max="7739" width="11.85546875" style="403" customWidth="1"/>
    <col min="7740" max="7740" width="3.5703125" style="403" customWidth="1"/>
    <col min="7741" max="7936" width="9.140625" style="403"/>
    <col min="7937" max="7937" width="4.7109375" style="403" customWidth="1"/>
    <col min="7938" max="7938" width="10.28515625" style="403" customWidth="1"/>
    <col min="7939" max="7939" width="8.85546875" style="403" customWidth="1"/>
    <col min="7940" max="7940" width="14.5703125" style="403" customWidth="1"/>
    <col min="7941" max="7941" width="8.28515625" style="403" bestFit="1" customWidth="1"/>
    <col min="7942" max="7942" width="13.42578125" style="403" customWidth="1"/>
    <col min="7943" max="7943" width="14.28515625" style="403" customWidth="1"/>
    <col min="7944" max="7944" width="10" style="403" customWidth="1"/>
    <col min="7945" max="7945" width="8.42578125" style="403" customWidth="1"/>
    <col min="7946" max="7946" width="14.28515625" style="403" customWidth="1"/>
    <col min="7947" max="7947" width="9.85546875" style="403" customWidth="1"/>
    <col min="7948" max="7948" width="7.7109375" style="403" customWidth="1"/>
    <col min="7949" max="7949" width="13.140625" style="403" customWidth="1"/>
    <col min="7950" max="7950" width="12.85546875" style="403" bestFit="1" customWidth="1"/>
    <col min="7951" max="7951" width="9.42578125" style="403" customWidth="1"/>
    <col min="7952" max="7953" width="11.85546875" style="403" customWidth="1"/>
    <col min="7954" max="7954" width="3.5703125" style="403" customWidth="1"/>
    <col min="7955" max="7956" width="11.85546875" style="403" customWidth="1"/>
    <col min="7957" max="7957" width="3.5703125" style="403" customWidth="1"/>
    <col min="7958" max="7959" width="11.85546875" style="403" customWidth="1"/>
    <col min="7960" max="7960" width="3.5703125" style="403" customWidth="1"/>
    <col min="7961" max="7962" width="11.85546875" style="403" customWidth="1"/>
    <col min="7963" max="7963" width="3.5703125" style="403" customWidth="1"/>
    <col min="7964" max="7965" width="11.85546875" style="403" customWidth="1"/>
    <col min="7966" max="7966" width="3.5703125" style="403" customWidth="1"/>
    <col min="7967" max="7968" width="11.85546875" style="403" customWidth="1"/>
    <col min="7969" max="7969" width="3.5703125" style="403" customWidth="1"/>
    <col min="7970" max="7971" width="11.85546875" style="403" customWidth="1"/>
    <col min="7972" max="7972" width="3.5703125" style="403" customWidth="1"/>
    <col min="7973" max="7974" width="11.85546875" style="403" customWidth="1"/>
    <col min="7975" max="7975" width="3.5703125" style="403" customWidth="1"/>
    <col min="7976" max="7977" width="11.85546875" style="403" customWidth="1"/>
    <col min="7978" max="7978" width="3.5703125" style="403" customWidth="1"/>
    <col min="7979" max="7980" width="11.85546875" style="403" customWidth="1"/>
    <col min="7981" max="7981" width="3.5703125" style="403" customWidth="1"/>
    <col min="7982" max="7983" width="11.85546875" style="403" customWidth="1"/>
    <col min="7984" max="7984" width="3.5703125" style="403" customWidth="1"/>
    <col min="7985" max="7986" width="11.85546875" style="403" customWidth="1"/>
    <col min="7987" max="7987" width="3.5703125" style="403" customWidth="1"/>
    <col min="7988" max="7989" width="11.85546875" style="403" customWidth="1"/>
    <col min="7990" max="7990" width="3.5703125" style="403" customWidth="1"/>
    <col min="7991" max="7992" width="11.85546875" style="403" customWidth="1"/>
    <col min="7993" max="7993" width="3.5703125" style="403" customWidth="1"/>
    <col min="7994" max="7995" width="11.85546875" style="403" customWidth="1"/>
    <col min="7996" max="7996" width="3.5703125" style="403" customWidth="1"/>
    <col min="7997" max="8192" width="9.140625" style="403"/>
    <col min="8193" max="8193" width="4.7109375" style="403" customWidth="1"/>
    <col min="8194" max="8194" width="10.28515625" style="403" customWidth="1"/>
    <col min="8195" max="8195" width="8.85546875" style="403" customWidth="1"/>
    <col min="8196" max="8196" width="14.5703125" style="403" customWidth="1"/>
    <col min="8197" max="8197" width="8.28515625" style="403" bestFit="1" customWidth="1"/>
    <col min="8198" max="8198" width="13.42578125" style="403" customWidth="1"/>
    <col min="8199" max="8199" width="14.28515625" style="403" customWidth="1"/>
    <col min="8200" max="8200" width="10" style="403" customWidth="1"/>
    <col min="8201" max="8201" width="8.42578125" style="403" customWidth="1"/>
    <col min="8202" max="8202" width="14.28515625" style="403" customWidth="1"/>
    <col min="8203" max="8203" width="9.85546875" style="403" customWidth="1"/>
    <col min="8204" max="8204" width="7.7109375" style="403" customWidth="1"/>
    <col min="8205" max="8205" width="13.140625" style="403" customWidth="1"/>
    <col min="8206" max="8206" width="12.85546875" style="403" bestFit="1" customWidth="1"/>
    <col min="8207" max="8207" width="9.42578125" style="403" customWidth="1"/>
    <col min="8208" max="8209" width="11.85546875" style="403" customWidth="1"/>
    <col min="8210" max="8210" width="3.5703125" style="403" customWidth="1"/>
    <col min="8211" max="8212" width="11.85546875" style="403" customWidth="1"/>
    <col min="8213" max="8213" width="3.5703125" style="403" customWidth="1"/>
    <col min="8214" max="8215" width="11.85546875" style="403" customWidth="1"/>
    <col min="8216" max="8216" width="3.5703125" style="403" customWidth="1"/>
    <col min="8217" max="8218" width="11.85546875" style="403" customWidth="1"/>
    <col min="8219" max="8219" width="3.5703125" style="403" customWidth="1"/>
    <col min="8220" max="8221" width="11.85546875" style="403" customWidth="1"/>
    <col min="8222" max="8222" width="3.5703125" style="403" customWidth="1"/>
    <col min="8223" max="8224" width="11.85546875" style="403" customWidth="1"/>
    <col min="8225" max="8225" width="3.5703125" style="403" customWidth="1"/>
    <col min="8226" max="8227" width="11.85546875" style="403" customWidth="1"/>
    <col min="8228" max="8228" width="3.5703125" style="403" customWidth="1"/>
    <col min="8229" max="8230" width="11.85546875" style="403" customWidth="1"/>
    <col min="8231" max="8231" width="3.5703125" style="403" customWidth="1"/>
    <col min="8232" max="8233" width="11.85546875" style="403" customWidth="1"/>
    <col min="8234" max="8234" width="3.5703125" style="403" customWidth="1"/>
    <col min="8235" max="8236" width="11.85546875" style="403" customWidth="1"/>
    <col min="8237" max="8237" width="3.5703125" style="403" customWidth="1"/>
    <col min="8238" max="8239" width="11.85546875" style="403" customWidth="1"/>
    <col min="8240" max="8240" width="3.5703125" style="403" customWidth="1"/>
    <col min="8241" max="8242" width="11.85546875" style="403" customWidth="1"/>
    <col min="8243" max="8243" width="3.5703125" style="403" customWidth="1"/>
    <col min="8244" max="8245" width="11.85546875" style="403" customWidth="1"/>
    <col min="8246" max="8246" width="3.5703125" style="403" customWidth="1"/>
    <col min="8247" max="8248" width="11.85546875" style="403" customWidth="1"/>
    <col min="8249" max="8249" width="3.5703125" style="403" customWidth="1"/>
    <col min="8250" max="8251" width="11.85546875" style="403" customWidth="1"/>
    <col min="8252" max="8252" width="3.5703125" style="403" customWidth="1"/>
    <col min="8253" max="8448" width="9.140625" style="403"/>
    <col min="8449" max="8449" width="4.7109375" style="403" customWidth="1"/>
    <col min="8450" max="8450" width="10.28515625" style="403" customWidth="1"/>
    <col min="8451" max="8451" width="8.85546875" style="403" customWidth="1"/>
    <col min="8452" max="8452" width="14.5703125" style="403" customWidth="1"/>
    <col min="8453" max="8453" width="8.28515625" style="403" bestFit="1" customWidth="1"/>
    <col min="8454" max="8454" width="13.42578125" style="403" customWidth="1"/>
    <col min="8455" max="8455" width="14.28515625" style="403" customWidth="1"/>
    <col min="8456" max="8456" width="10" style="403" customWidth="1"/>
    <col min="8457" max="8457" width="8.42578125" style="403" customWidth="1"/>
    <col min="8458" max="8458" width="14.28515625" style="403" customWidth="1"/>
    <col min="8459" max="8459" width="9.85546875" style="403" customWidth="1"/>
    <col min="8460" max="8460" width="7.7109375" style="403" customWidth="1"/>
    <col min="8461" max="8461" width="13.140625" style="403" customWidth="1"/>
    <col min="8462" max="8462" width="12.85546875" style="403" bestFit="1" customWidth="1"/>
    <col min="8463" max="8463" width="9.42578125" style="403" customWidth="1"/>
    <col min="8464" max="8465" width="11.85546875" style="403" customWidth="1"/>
    <col min="8466" max="8466" width="3.5703125" style="403" customWidth="1"/>
    <col min="8467" max="8468" width="11.85546875" style="403" customWidth="1"/>
    <col min="8469" max="8469" width="3.5703125" style="403" customWidth="1"/>
    <col min="8470" max="8471" width="11.85546875" style="403" customWidth="1"/>
    <col min="8472" max="8472" width="3.5703125" style="403" customWidth="1"/>
    <col min="8473" max="8474" width="11.85546875" style="403" customWidth="1"/>
    <col min="8475" max="8475" width="3.5703125" style="403" customWidth="1"/>
    <col min="8476" max="8477" width="11.85546875" style="403" customWidth="1"/>
    <col min="8478" max="8478" width="3.5703125" style="403" customWidth="1"/>
    <col min="8479" max="8480" width="11.85546875" style="403" customWidth="1"/>
    <col min="8481" max="8481" width="3.5703125" style="403" customWidth="1"/>
    <col min="8482" max="8483" width="11.85546875" style="403" customWidth="1"/>
    <col min="8484" max="8484" width="3.5703125" style="403" customWidth="1"/>
    <col min="8485" max="8486" width="11.85546875" style="403" customWidth="1"/>
    <col min="8487" max="8487" width="3.5703125" style="403" customWidth="1"/>
    <col min="8488" max="8489" width="11.85546875" style="403" customWidth="1"/>
    <col min="8490" max="8490" width="3.5703125" style="403" customWidth="1"/>
    <col min="8491" max="8492" width="11.85546875" style="403" customWidth="1"/>
    <col min="8493" max="8493" width="3.5703125" style="403" customWidth="1"/>
    <col min="8494" max="8495" width="11.85546875" style="403" customWidth="1"/>
    <col min="8496" max="8496" width="3.5703125" style="403" customWidth="1"/>
    <col min="8497" max="8498" width="11.85546875" style="403" customWidth="1"/>
    <col min="8499" max="8499" width="3.5703125" style="403" customWidth="1"/>
    <col min="8500" max="8501" width="11.85546875" style="403" customWidth="1"/>
    <col min="8502" max="8502" width="3.5703125" style="403" customWidth="1"/>
    <col min="8503" max="8504" width="11.85546875" style="403" customWidth="1"/>
    <col min="8505" max="8505" width="3.5703125" style="403" customWidth="1"/>
    <col min="8506" max="8507" width="11.85546875" style="403" customWidth="1"/>
    <col min="8508" max="8508" width="3.5703125" style="403" customWidth="1"/>
    <col min="8509" max="8704" width="9.140625" style="403"/>
    <col min="8705" max="8705" width="4.7109375" style="403" customWidth="1"/>
    <col min="8706" max="8706" width="10.28515625" style="403" customWidth="1"/>
    <col min="8707" max="8707" width="8.85546875" style="403" customWidth="1"/>
    <col min="8708" max="8708" width="14.5703125" style="403" customWidth="1"/>
    <col min="8709" max="8709" width="8.28515625" style="403" bestFit="1" customWidth="1"/>
    <col min="8710" max="8710" width="13.42578125" style="403" customWidth="1"/>
    <col min="8711" max="8711" width="14.28515625" style="403" customWidth="1"/>
    <col min="8712" max="8712" width="10" style="403" customWidth="1"/>
    <col min="8713" max="8713" width="8.42578125" style="403" customWidth="1"/>
    <col min="8714" max="8714" width="14.28515625" style="403" customWidth="1"/>
    <col min="8715" max="8715" width="9.85546875" style="403" customWidth="1"/>
    <col min="8716" max="8716" width="7.7109375" style="403" customWidth="1"/>
    <col min="8717" max="8717" width="13.140625" style="403" customWidth="1"/>
    <col min="8718" max="8718" width="12.85546875" style="403" bestFit="1" customWidth="1"/>
    <col min="8719" max="8719" width="9.42578125" style="403" customWidth="1"/>
    <col min="8720" max="8721" width="11.85546875" style="403" customWidth="1"/>
    <col min="8722" max="8722" width="3.5703125" style="403" customWidth="1"/>
    <col min="8723" max="8724" width="11.85546875" style="403" customWidth="1"/>
    <col min="8725" max="8725" width="3.5703125" style="403" customWidth="1"/>
    <col min="8726" max="8727" width="11.85546875" style="403" customWidth="1"/>
    <col min="8728" max="8728" width="3.5703125" style="403" customWidth="1"/>
    <col min="8729" max="8730" width="11.85546875" style="403" customWidth="1"/>
    <col min="8731" max="8731" width="3.5703125" style="403" customWidth="1"/>
    <col min="8732" max="8733" width="11.85546875" style="403" customWidth="1"/>
    <col min="8734" max="8734" width="3.5703125" style="403" customWidth="1"/>
    <col min="8735" max="8736" width="11.85546875" style="403" customWidth="1"/>
    <col min="8737" max="8737" width="3.5703125" style="403" customWidth="1"/>
    <col min="8738" max="8739" width="11.85546875" style="403" customWidth="1"/>
    <col min="8740" max="8740" width="3.5703125" style="403" customWidth="1"/>
    <col min="8741" max="8742" width="11.85546875" style="403" customWidth="1"/>
    <col min="8743" max="8743" width="3.5703125" style="403" customWidth="1"/>
    <col min="8744" max="8745" width="11.85546875" style="403" customWidth="1"/>
    <col min="8746" max="8746" width="3.5703125" style="403" customWidth="1"/>
    <col min="8747" max="8748" width="11.85546875" style="403" customWidth="1"/>
    <col min="8749" max="8749" width="3.5703125" style="403" customWidth="1"/>
    <col min="8750" max="8751" width="11.85546875" style="403" customWidth="1"/>
    <col min="8752" max="8752" width="3.5703125" style="403" customWidth="1"/>
    <col min="8753" max="8754" width="11.85546875" style="403" customWidth="1"/>
    <col min="8755" max="8755" width="3.5703125" style="403" customWidth="1"/>
    <col min="8756" max="8757" width="11.85546875" style="403" customWidth="1"/>
    <col min="8758" max="8758" width="3.5703125" style="403" customWidth="1"/>
    <col min="8759" max="8760" width="11.85546875" style="403" customWidth="1"/>
    <col min="8761" max="8761" width="3.5703125" style="403" customWidth="1"/>
    <col min="8762" max="8763" width="11.85546875" style="403" customWidth="1"/>
    <col min="8764" max="8764" width="3.5703125" style="403" customWidth="1"/>
    <col min="8765" max="8960" width="9.140625" style="403"/>
    <col min="8961" max="8961" width="4.7109375" style="403" customWidth="1"/>
    <col min="8962" max="8962" width="10.28515625" style="403" customWidth="1"/>
    <col min="8963" max="8963" width="8.85546875" style="403" customWidth="1"/>
    <col min="8964" max="8964" width="14.5703125" style="403" customWidth="1"/>
    <col min="8965" max="8965" width="8.28515625" style="403" bestFit="1" customWidth="1"/>
    <col min="8966" max="8966" width="13.42578125" style="403" customWidth="1"/>
    <col min="8967" max="8967" width="14.28515625" style="403" customWidth="1"/>
    <col min="8968" max="8968" width="10" style="403" customWidth="1"/>
    <col min="8969" max="8969" width="8.42578125" style="403" customWidth="1"/>
    <col min="8970" max="8970" width="14.28515625" style="403" customWidth="1"/>
    <col min="8971" max="8971" width="9.85546875" style="403" customWidth="1"/>
    <col min="8972" max="8972" width="7.7109375" style="403" customWidth="1"/>
    <col min="8973" max="8973" width="13.140625" style="403" customWidth="1"/>
    <col min="8974" max="8974" width="12.85546875" style="403" bestFit="1" customWidth="1"/>
    <col min="8975" max="8975" width="9.42578125" style="403" customWidth="1"/>
    <col min="8976" max="8977" width="11.85546875" style="403" customWidth="1"/>
    <col min="8978" max="8978" width="3.5703125" style="403" customWidth="1"/>
    <col min="8979" max="8980" width="11.85546875" style="403" customWidth="1"/>
    <col min="8981" max="8981" width="3.5703125" style="403" customWidth="1"/>
    <col min="8982" max="8983" width="11.85546875" style="403" customWidth="1"/>
    <col min="8984" max="8984" width="3.5703125" style="403" customWidth="1"/>
    <col min="8985" max="8986" width="11.85546875" style="403" customWidth="1"/>
    <col min="8987" max="8987" width="3.5703125" style="403" customWidth="1"/>
    <col min="8988" max="8989" width="11.85546875" style="403" customWidth="1"/>
    <col min="8990" max="8990" width="3.5703125" style="403" customWidth="1"/>
    <col min="8991" max="8992" width="11.85546875" style="403" customWidth="1"/>
    <col min="8993" max="8993" width="3.5703125" style="403" customWidth="1"/>
    <col min="8994" max="8995" width="11.85546875" style="403" customWidth="1"/>
    <col min="8996" max="8996" width="3.5703125" style="403" customWidth="1"/>
    <col min="8997" max="8998" width="11.85546875" style="403" customWidth="1"/>
    <col min="8999" max="8999" width="3.5703125" style="403" customWidth="1"/>
    <col min="9000" max="9001" width="11.85546875" style="403" customWidth="1"/>
    <col min="9002" max="9002" width="3.5703125" style="403" customWidth="1"/>
    <col min="9003" max="9004" width="11.85546875" style="403" customWidth="1"/>
    <col min="9005" max="9005" width="3.5703125" style="403" customWidth="1"/>
    <col min="9006" max="9007" width="11.85546875" style="403" customWidth="1"/>
    <col min="9008" max="9008" width="3.5703125" style="403" customWidth="1"/>
    <col min="9009" max="9010" width="11.85546875" style="403" customWidth="1"/>
    <col min="9011" max="9011" width="3.5703125" style="403" customWidth="1"/>
    <col min="9012" max="9013" width="11.85546875" style="403" customWidth="1"/>
    <col min="9014" max="9014" width="3.5703125" style="403" customWidth="1"/>
    <col min="9015" max="9016" width="11.85546875" style="403" customWidth="1"/>
    <col min="9017" max="9017" width="3.5703125" style="403" customWidth="1"/>
    <col min="9018" max="9019" width="11.85546875" style="403" customWidth="1"/>
    <col min="9020" max="9020" width="3.5703125" style="403" customWidth="1"/>
    <col min="9021" max="9216" width="9.140625" style="403"/>
    <col min="9217" max="9217" width="4.7109375" style="403" customWidth="1"/>
    <col min="9218" max="9218" width="10.28515625" style="403" customWidth="1"/>
    <col min="9219" max="9219" width="8.85546875" style="403" customWidth="1"/>
    <col min="9220" max="9220" width="14.5703125" style="403" customWidth="1"/>
    <col min="9221" max="9221" width="8.28515625" style="403" bestFit="1" customWidth="1"/>
    <col min="9222" max="9222" width="13.42578125" style="403" customWidth="1"/>
    <col min="9223" max="9223" width="14.28515625" style="403" customWidth="1"/>
    <col min="9224" max="9224" width="10" style="403" customWidth="1"/>
    <col min="9225" max="9225" width="8.42578125" style="403" customWidth="1"/>
    <col min="9226" max="9226" width="14.28515625" style="403" customWidth="1"/>
    <col min="9227" max="9227" width="9.85546875" style="403" customWidth="1"/>
    <col min="9228" max="9228" width="7.7109375" style="403" customWidth="1"/>
    <col min="9229" max="9229" width="13.140625" style="403" customWidth="1"/>
    <col min="9230" max="9230" width="12.85546875" style="403" bestFit="1" customWidth="1"/>
    <col min="9231" max="9231" width="9.42578125" style="403" customWidth="1"/>
    <col min="9232" max="9233" width="11.85546875" style="403" customWidth="1"/>
    <col min="9234" max="9234" width="3.5703125" style="403" customWidth="1"/>
    <col min="9235" max="9236" width="11.85546875" style="403" customWidth="1"/>
    <col min="9237" max="9237" width="3.5703125" style="403" customWidth="1"/>
    <col min="9238" max="9239" width="11.85546875" style="403" customWidth="1"/>
    <col min="9240" max="9240" width="3.5703125" style="403" customWidth="1"/>
    <col min="9241" max="9242" width="11.85546875" style="403" customWidth="1"/>
    <col min="9243" max="9243" width="3.5703125" style="403" customWidth="1"/>
    <col min="9244" max="9245" width="11.85546875" style="403" customWidth="1"/>
    <col min="9246" max="9246" width="3.5703125" style="403" customWidth="1"/>
    <col min="9247" max="9248" width="11.85546875" style="403" customWidth="1"/>
    <col min="9249" max="9249" width="3.5703125" style="403" customWidth="1"/>
    <col min="9250" max="9251" width="11.85546875" style="403" customWidth="1"/>
    <col min="9252" max="9252" width="3.5703125" style="403" customWidth="1"/>
    <col min="9253" max="9254" width="11.85546875" style="403" customWidth="1"/>
    <col min="9255" max="9255" width="3.5703125" style="403" customWidth="1"/>
    <col min="9256" max="9257" width="11.85546875" style="403" customWidth="1"/>
    <col min="9258" max="9258" width="3.5703125" style="403" customWidth="1"/>
    <col min="9259" max="9260" width="11.85546875" style="403" customWidth="1"/>
    <col min="9261" max="9261" width="3.5703125" style="403" customWidth="1"/>
    <col min="9262" max="9263" width="11.85546875" style="403" customWidth="1"/>
    <col min="9264" max="9264" width="3.5703125" style="403" customWidth="1"/>
    <col min="9265" max="9266" width="11.85546875" style="403" customWidth="1"/>
    <col min="9267" max="9267" width="3.5703125" style="403" customWidth="1"/>
    <col min="9268" max="9269" width="11.85546875" style="403" customWidth="1"/>
    <col min="9270" max="9270" width="3.5703125" style="403" customWidth="1"/>
    <col min="9271" max="9272" width="11.85546875" style="403" customWidth="1"/>
    <col min="9273" max="9273" width="3.5703125" style="403" customWidth="1"/>
    <col min="9274" max="9275" width="11.85546875" style="403" customWidth="1"/>
    <col min="9276" max="9276" width="3.5703125" style="403" customWidth="1"/>
    <col min="9277" max="9472" width="9.140625" style="403"/>
    <col min="9473" max="9473" width="4.7109375" style="403" customWidth="1"/>
    <col min="9474" max="9474" width="10.28515625" style="403" customWidth="1"/>
    <col min="9475" max="9475" width="8.85546875" style="403" customWidth="1"/>
    <col min="9476" max="9476" width="14.5703125" style="403" customWidth="1"/>
    <col min="9477" max="9477" width="8.28515625" style="403" bestFit="1" customWidth="1"/>
    <col min="9478" max="9478" width="13.42578125" style="403" customWidth="1"/>
    <col min="9479" max="9479" width="14.28515625" style="403" customWidth="1"/>
    <col min="9480" max="9480" width="10" style="403" customWidth="1"/>
    <col min="9481" max="9481" width="8.42578125" style="403" customWidth="1"/>
    <col min="9482" max="9482" width="14.28515625" style="403" customWidth="1"/>
    <col min="9483" max="9483" width="9.85546875" style="403" customWidth="1"/>
    <col min="9484" max="9484" width="7.7109375" style="403" customWidth="1"/>
    <col min="9485" max="9485" width="13.140625" style="403" customWidth="1"/>
    <col min="9486" max="9486" width="12.85546875" style="403" bestFit="1" customWidth="1"/>
    <col min="9487" max="9487" width="9.42578125" style="403" customWidth="1"/>
    <col min="9488" max="9489" width="11.85546875" style="403" customWidth="1"/>
    <col min="9490" max="9490" width="3.5703125" style="403" customWidth="1"/>
    <col min="9491" max="9492" width="11.85546875" style="403" customWidth="1"/>
    <col min="9493" max="9493" width="3.5703125" style="403" customWidth="1"/>
    <col min="9494" max="9495" width="11.85546875" style="403" customWidth="1"/>
    <col min="9496" max="9496" width="3.5703125" style="403" customWidth="1"/>
    <col min="9497" max="9498" width="11.85546875" style="403" customWidth="1"/>
    <col min="9499" max="9499" width="3.5703125" style="403" customWidth="1"/>
    <col min="9500" max="9501" width="11.85546875" style="403" customWidth="1"/>
    <col min="9502" max="9502" width="3.5703125" style="403" customWidth="1"/>
    <col min="9503" max="9504" width="11.85546875" style="403" customWidth="1"/>
    <col min="9505" max="9505" width="3.5703125" style="403" customWidth="1"/>
    <col min="9506" max="9507" width="11.85546875" style="403" customWidth="1"/>
    <col min="9508" max="9508" width="3.5703125" style="403" customWidth="1"/>
    <col min="9509" max="9510" width="11.85546875" style="403" customWidth="1"/>
    <col min="9511" max="9511" width="3.5703125" style="403" customWidth="1"/>
    <col min="9512" max="9513" width="11.85546875" style="403" customWidth="1"/>
    <col min="9514" max="9514" width="3.5703125" style="403" customWidth="1"/>
    <col min="9515" max="9516" width="11.85546875" style="403" customWidth="1"/>
    <col min="9517" max="9517" width="3.5703125" style="403" customWidth="1"/>
    <col min="9518" max="9519" width="11.85546875" style="403" customWidth="1"/>
    <col min="9520" max="9520" width="3.5703125" style="403" customWidth="1"/>
    <col min="9521" max="9522" width="11.85546875" style="403" customWidth="1"/>
    <col min="9523" max="9523" width="3.5703125" style="403" customWidth="1"/>
    <col min="9524" max="9525" width="11.85546875" style="403" customWidth="1"/>
    <col min="9526" max="9526" width="3.5703125" style="403" customWidth="1"/>
    <col min="9527" max="9528" width="11.85546875" style="403" customWidth="1"/>
    <col min="9529" max="9529" width="3.5703125" style="403" customWidth="1"/>
    <col min="9530" max="9531" width="11.85546875" style="403" customWidth="1"/>
    <col min="9532" max="9532" width="3.5703125" style="403" customWidth="1"/>
    <col min="9533" max="9728" width="9.140625" style="403"/>
    <col min="9729" max="9729" width="4.7109375" style="403" customWidth="1"/>
    <col min="9730" max="9730" width="10.28515625" style="403" customWidth="1"/>
    <col min="9731" max="9731" width="8.85546875" style="403" customWidth="1"/>
    <col min="9732" max="9732" width="14.5703125" style="403" customWidth="1"/>
    <col min="9733" max="9733" width="8.28515625" style="403" bestFit="1" customWidth="1"/>
    <col min="9734" max="9734" width="13.42578125" style="403" customWidth="1"/>
    <col min="9735" max="9735" width="14.28515625" style="403" customWidth="1"/>
    <col min="9736" max="9736" width="10" style="403" customWidth="1"/>
    <col min="9737" max="9737" width="8.42578125" style="403" customWidth="1"/>
    <col min="9738" max="9738" width="14.28515625" style="403" customWidth="1"/>
    <col min="9739" max="9739" width="9.85546875" style="403" customWidth="1"/>
    <col min="9740" max="9740" width="7.7109375" style="403" customWidth="1"/>
    <col min="9741" max="9741" width="13.140625" style="403" customWidth="1"/>
    <col min="9742" max="9742" width="12.85546875" style="403" bestFit="1" customWidth="1"/>
    <col min="9743" max="9743" width="9.42578125" style="403" customWidth="1"/>
    <col min="9744" max="9745" width="11.85546875" style="403" customWidth="1"/>
    <col min="9746" max="9746" width="3.5703125" style="403" customWidth="1"/>
    <col min="9747" max="9748" width="11.85546875" style="403" customWidth="1"/>
    <col min="9749" max="9749" width="3.5703125" style="403" customWidth="1"/>
    <col min="9750" max="9751" width="11.85546875" style="403" customWidth="1"/>
    <col min="9752" max="9752" width="3.5703125" style="403" customWidth="1"/>
    <col min="9753" max="9754" width="11.85546875" style="403" customWidth="1"/>
    <col min="9755" max="9755" width="3.5703125" style="403" customWidth="1"/>
    <col min="9756" max="9757" width="11.85546875" style="403" customWidth="1"/>
    <col min="9758" max="9758" width="3.5703125" style="403" customWidth="1"/>
    <col min="9759" max="9760" width="11.85546875" style="403" customWidth="1"/>
    <col min="9761" max="9761" width="3.5703125" style="403" customWidth="1"/>
    <col min="9762" max="9763" width="11.85546875" style="403" customWidth="1"/>
    <col min="9764" max="9764" width="3.5703125" style="403" customWidth="1"/>
    <col min="9765" max="9766" width="11.85546875" style="403" customWidth="1"/>
    <col min="9767" max="9767" width="3.5703125" style="403" customWidth="1"/>
    <col min="9768" max="9769" width="11.85546875" style="403" customWidth="1"/>
    <col min="9770" max="9770" width="3.5703125" style="403" customWidth="1"/>
    <col min="9771" max="9772" width="11.85546875" style="403" customWidth="1"/>
    <col min="9773" max="9773" width="3.5703125" style="403" customWidth="1"/>
    <col min="9774" max="9775" width="11.85546875" style="403" customWidth="1"/>
    <col min="9776" max="9776" width="3.5703125" style="403" customWidth="1"/>
    <col min="9777" max="9778" width="11.85546875" style="403" customWidth="1"/>
    <col min="9779" max="9779" width="3.5703125" style="403" customWidth="1"/>
    <col min="9780" max="9781" width="11.85546875" style="403" customWidth="1"/>
    <col min="9782" max="9782" width="3.5703125" style="403" customWidth="1"/>
    <col min="9783" max="9784" width="11.85546875" style="403" customWidth="1"/>
    <col min="9785" max="9785" width="3.5703125" style="403" customWidth="1"/>
    <col min="9786" max="9787" width="11.85546875" style="403" customWidth="1"/>
    <col min="9788" max="9788" width="3.5703125" style="403" customWidth="1"/>
    <col min="9789" max="9984" width="9.140625" style="403"/>
    <col min="9985" max="9985" width="4.7109375" style="403" customWidth="1"/>
    <col min="9986" max="9986" width="10.28515625" style="403" customWidth="1"/>
    <col min="9987" max="9987" width="8.85546875" style="403" customWidth="1"/>
    <col min="9988" max="9988" width="14.5703125" style="403" customWidth="1"/>
    <col min="9989" max="9989" width="8.28515625" style="403" bestFit="1" customWidth="1"/>
    <col min="9990" max="9990" width="13.42578125" style="403" customWidth="1"/>
    <col min="9991" max="9991" width="14.28515625" style="403" customWidth="1"/>
    <col min="9992" max="9992" width="10" style="403" customWidth="1"/>
    <col min="9993" max="9993" width="8.42578125" style="403" customWidth="1"/>
    <col min="9994" max="9994" width="14.28515625" style="403" customWidth="1"/>
    <col min="9995" max="9995" width="9.85546875" style="403" customWidth="1"/>
    <col min="9996" max="9996" width="7.7109375" style="403" customWidth="1"/>
    <col min="9997" max="9997" width="13.140625" style="403" customWidth="1"/>
    <col min="9998" max="9998" width="12.85546875" style="403" bestFit="1" customWidth="1"/>
    <col min="9999" max="9999" width="9.42578125" style="403" customWidth="1"/>
    <col min="10000" max="10001" width="11.85546875" style="403" customWidth="1"/>
    <col min="10002" max="10002" width="3.5703125" style="403" customWidth="1"/>
    <col min="10003" max="10004" width="11.85546875" style="403" customWidth="1"/>
    <col min="10005" max="10005" width="3.5703125" style="403" customWidth="1"/>
    <col min="10006" max="10007" width="11.85546875" style="403" customWidth="1"/>
    <col min="10008" max="10008" width="3.5703125" style="403" customWidth="1"/>
    <col min="10009" max="10010" width="11.85546875" style="403" customWidth="1"/>
    <col min="10011" max="10011" width="3.5703125" style="403" customWidth="1"/>
    <col min="10012" max="10013" width="11.85546875" style="403" customWidth="1"/>
    <col min="10014" max="10014" width="3.5703125" style="403" customWidth="1"/>
    <col min="10015" max="10016" width="11.85546875" style="403" customWidth="1"/>
    <col min="10017" max="10017" width="3.5703125" style="403" customWidth="1"/>
    <col min="10018" max="10019" width="11.85546875" style="403" customWidth="1"/>
    <col min="10020" max="10020" width="3.5703125" style="403" customWidth="1"/>
    <col min="10021" max="10022" width="11.85546875" style="403" customWidth="1"/>
    <col min="10023" max="10023" width="3.5703125" style="403" customWidth="1"/>
    <col min="10024" max="10025" width="11.85546875" style="403" customWidth="1"/>
    <col min="10026" max="10026" width="3.5703125" style="403" customWidth="1"/>
    <col min="10027" max="10028" width="11.85546875" style="403" customWidth="1"/>
    <col min="10029" max="10029" width="3.5703125" style="403" customWidth="1"/>
    <col min="10030" max="10031" width="11.85546875" style="403" customWidth="1"/>
    <col min="10032" max="10032" width="3.5703125" style="403" customWidth="1"/>
    <col min="10033" max="10034" width="11.85546875" style="403" customWidth="1"/>
    <col min="10035" max="10035" width="3.5703125" style="403" customWidth="1"/>
    <col min="10036" max="10037" width="11.85546875" style="403" customWidth="1"/>
    <col min="10038" max="10038" width="3.5703125" style="403" customWidth="1"/>
    <col min="10039" max="10040" width="11.85546875" style="403" customWidth="1"/>
    <col min="10041" max="10041" width="3.5703125" style="403" customWidth="1"/>
    <col min="10042" max="10043" width="11.85546875" style="403" customWidth="1"/>
    <col min="10044" max="10044" width="3.5703125" style="403" customWidth="1"/>
    <col min="10045" max="10240" width="9.140625" style="403"/>
    <col min="10241" max="10241" width="4.7109375" style="403" customWidth="1"/>
    <col min="10242" max="10242" width="10.28515625" style="403" customWidth="1"/>
    <col min="10243" max="10243" width="8.85546875" style="403" customWidth="1"/>
    <col min="10244" max="10244" width="14.5703125" style="403" customWidth="1"/>
    <col min="10245" max="10245" width="8.28515625" style="403" bestFit="1" customWidth="1"/>
    <col min="10246" max="10246" width="13.42578125" style="403" customWidth="1"/>
    <col min="10247" max="10247" width="14.28515625" style="403" customWidth="1"/>
    <col min="10248" max="10248" width="10" style="403" customWidth="1"/>
    <col min="10249" max="10249" width="8.42578125" style="403" customWidth="1"/>
    <col min="10250" max="10250" width="14.28515625" style="403" customWidth="1"/>
    <col min="10251" max="10251" width="9.85546875" style="403" customWidth="1"/>
    <col min="10252" max="10252" width="7.7109375" style="403" customWidth="1"/>
    <col min="10253" max="10253" width="13.140625" style="403" customWidth="1"/>
    <col min="10254" max="10254" width="12.85546875" style="403" bestFit="1" customWidth="1"/>
    <col min="10255" max="10255" width="9.42578125" style="403" customWidth="1"/>
    <col min="10256" max="10257" width="11.85546875" style="403" customWidth="1"/>
    <col min="10258" max="10258" width="3.5703125" style="403" customWidth="1"/>
    <col min="10259" max="10260" width="11.85546875" style="403" customWidth="1"/>
    <col min="10261" max="10261" width="3.5703125" style="403" customWidth="1"/>
    <col min="10262" max="10263" width="11.85546875" style="403" customWidth="1"/>
    <col min="10264" max="10264" width="3.5703125" style="403" customWidth="1"/>
    <col min="10265" max="10266" width="11.85546875" style="403" customWidth="1"/>
    <col min="10267" max="10267" width="3.5703125" style="403" customWidth="1"/>
    <col min="10268" max="10269" width="11.85546875" style="403" customWidth="1"/>
    <col min="10270" max="10270" width="3.5703125" style="403" customWidth="1"/>
    <col min="10271" max="10272" width="11.85546875" style="403" customWidth="1"/>
    <col min="10273" max="10273" width="3.5703125" style="403" customWidth="1"/>
    <col min="10274" max="10275" width="11.85546875" style="403" customWidth="1"/>
    <col min="10276" max="10276" width="3.5703125" style="403" customWidth="1"/>
    <col min="10277" max="10278" width="11.85546875" style="403" customWidth="1"/>
    <col min="10279" max="10279" width="3.5703125" style="403" customWidth="1"/>
    <col min="10280" max="10281" width="11.85546875" style="403" customWidth="1"/>
    <col min="10282" max="10282" width="3.5703125" style="403" customWidth="1"/>
    <col min="10283" max="10284" width="11.85546875" style="403" customWidth="1"/>
    <col min="10285" max="10285" width="3.5703125" style="403" customWidth="1"/>
    <col min="10286" max="10287" width="11.85546875" style="403" customWidth="1"/>
    <col min="10288" max="10288" width="3.5703125" style="403" customWidth="1"/>
    <col min="10289" max="10290" width="11.85546875" style="403" customWidth="1"/>
    <col min="10291" max="10291" width="3.5703125" style="403" customWidth="1"/>
    <col min="10292" max="10293" width="11.85546875" style="403" customWidth="1"/>
    <col min="10294" max="10294" width="3.5703125" style="403" customWidth="1"/>
    <col min="10295" max="10296" width="11.85546875" style="403" customWidth="1"/>
    <col min="10297" max="10297" width="3.5703125" style="403" customWidth="1"/>
    <col min="10298" max="10299" width="11.85546875" style="403" customWidth="1"/>
    <col min="10300" max="10300" width="3.5703125" style="403" customWidth="1"/>
    <col min="10301" max="10496" width="9.140625" style="403"/>
    <col min="10497" max="10497" width="4.7109375" style="403" customWidth="1"/>
    <col min="10498" max="10498" width="10.28515625" style="403" customWidth="1"/>
    <col min="10499" max="10499" width="8.85546875" style="403" customWidth="1"/>
    <col min="10500" max="10500" width="14.5703125" style="403" customWidth="1"/>
    <col min="10501" max="10501" width="8.28515625" style="403" bestFit="1" customWidth="1"/>
    <col min="10502" max="10502" width="13.42578125" style="403" customWidth="1"/>
    <col min="10503" max="10503" width="14.28515625" style="403" customWidth="1"/>
    <col min="10504" max="10504" width="10" style="403" customWidth="1"/>
    <col min="10505" max="10505" width="8.42578125" style="403" customWidth="1"/>
    <col min="10506" max="10506" width="14.28515625" style="403" customWidth="1"/>
    <col min="10507" max="10507" width="9.85546875" style="403" customWidth="1"/>
    <col min="10508" max="10508" width="7.7109375" style="403" customWidth="1"/>
    <col min="10509" max="10509" width="13.140625" style="403" customWidth="1"/>
    <col min="10510" max="10510" width="12.85546875" style="403" bestFit="1" customWidth="1"/>
    <col min="10511" max="10511" width="9.42578125" style="403" customWidth="1"/>
    <col min="10512" max="10513" width="11.85546875" style="403" customWidth="1"/>
    <col min="10514" max="10514" width="3.5703125" style="403" customWidth="1"/>
    <col min="10515" max="10516" width="11.85546875" style="403" customWidth="1"/>
    <col min="10517" max="10517" width="3.5703125" style="403" customWidth="1"/>
    <col min="10518" max="10519" width="11.85546875" style="403" customWidth="1"/>
    <col min="10520" max="10520" width="3.5703125" style="403" customWidth="1"/>
    <col min="10521" max="10522" width="11.85546875" style="403" customWidth="1"/>
    <col min="10523" max="10523" width="3.5703125" style="403" customWidth="1"/>
    <col min="10524" max="10525" width="11.85546875" style="403" customWidth="1"/>
    <col min="10526" max="10526" width="3.5703125" style="403" customWidth="1"/>
    <col min="10527" max="10528" width="11.85546875" style="403" customWidth="1"/>
    <col min="10529" max="10529" width="3.5703125" style="403" customWidth="1"/>
    <col min="10530" max="10531" width="11.85546875" style="403" customWidth="1"/>
    <col min="10532" max="10532" width="3.5703125" style="403" customWidth="1"/>
    <col min="10533" max="10534" width="11.85546875" style="403" customWidth="1"/>
    <col min="10535" max="10535" width="3.5703125" style="403" customWidth="1"/>
    <col min="10536" max="10537" width="11.85546875" style="403" customWidth="1"/>
    <col min="10538" max="10538" width="3.5703125" style="403" customWidth="1"/>
    <col min="10539" max="10540" width="11.85546875" style="403" customWidth="1"/>
    <col min="10541" max="10541" width="3.5703125" style="403" customWidth="1"/>
    <col min="10542" max="10543" width="11.85546875" style="403" customWidth="1"/>
    <col min="10544" max="10544" width="3.5703125" style="403" customWidth="1"/>
    <col min="10545" max="10546" width="11.85546875" style="403" customWidth="1"/>
    <col min="10547" max="10547" width="3.5703125" style="403" customWidth="1"/>
    <col min="10548" max="10549" width="11.85546875" style="403" customWidth="1"/>
    <col min="10550" max="10550" width="3.5703125" style="403" customWidth="1"/>
    <col min="10551" max="10552" width="11.85546875" style="403" customWidth="1"/>
    <col min="10553" max="10553" width="3.5703125" style="403" customWidth="1"/>
    <col min="10554" max="10555" width="11.85546875" style="403" customWidth="1"/>
    <col min="10556" max="10556" width="3.5703125" style="403" customWidth="1"/>
    <col min="10557" max="10752" width="9.140625" style="403"/>
    <col min="10753" max="10753" width="4.7109375" style="403" customWidth="1"/>
    <col min="10754" max="10754" width="10.28515625" style="403" customWidth="1"/>
    <col min="10755" max="10755" width="8.85546875" style="403" customWidth="1"/>
    <col min="10756" max="10756" width="14.5703125" style="403" customWidth="1"/>
    <col min="10757" max="10757" width="8.28515625" style="403" bestFit="1" customWidth="1"/>
    <col min="10758" max="10758" width="13.42578125" style="403" customWidth="1"/>
    <col min="10759" max="10759" width="14.28515625" style="403" customWidth="1"/>
    <col min="10760" max="10760" width="10" style="403" customWidth="1"/>
    <col min="10761" max="10761" width="8.42578125" style="403" customWidth="1"/>
    <col min="10762" max="10762" width="14.28515625" style="403" customWidth="1"/>
    <col min="10763" max="10763" width="9.85546875" style="403" customWidth="1"/>
    <col min="10764" max="10764" width="7.7109375" style="403" customWidth="1"/>
    <col min="10765" max="10765" width="13.140625" style="403" customWidth="1"/>
    <col min="10766" max="10766" width="12.85546875" style="403" bestFit="1" customWidth="1"/>
    <col min="10767" max="10767" width="9.42578125" style="403" customWidth="1"/>
    <col min="10768" max="10769" width="11.85546875" style="403" customWidth="1"/>
    <col min="10770" max="10770" width="3.5703125" style="403" customWidth="1"/>
    <col min="10771" max="10772" width="11.85546875" style="403" customWidth="1"/>
    <col min="10773" max="10773" width="3.5703125" style="403" customWidth="1"/>
    <col min="10774" max="10775" width="11.85546875" style="403" customWidth="1"/>
    <col min="10776" max="10776" width="3.5703125" style="403" customWidth="1"/>
    <col min="10777" max="10778" width="11.85546875" style="403" customWidth="1"/>
    <col min="10779" max="10779" width="3.5703125" style="403" customWidth="1"/>
    <col min="10780" max="10781" width="11.85546875" style="403" customWidth="1"/>
    <col min="10782" max="10782" width="3.5703125" style="403" customWidth="1"/>
    <col min="10783" max="10784" width="11.85546875" style="403" customWidth="1"/>
    <col min="10785" max="10785" width="3.5703125" style="403" customWidth="1"/>
    <col min="10786" max="10787" width="11.85546875" style="403" customWidth="1"/>
    <col min="10788" max="10788" width="3.5703125" style="403" customWidth="1"/>
    <col min="10789" max="10790" width="11.85546875" style="403" customWidth="1"/>
    <col min="10791" max="10791" width="3.5703125" style="403" customWidth="1"/>
    <col min="10792" max="10793" width="11.85546875" style="403" customWidth="1"/>
    <col min="10794" max="10794" width="3.5703125" style="403" customWidth="1"/>
    <col min="10795" max="10796" width="11.85546875" style="403" customWidth="1"/>
    <col min="10797" max="10797" width="3.5703125" style="403" customWidth="1"/>
    <col min="10798" max="10799" width="11.85546875" style="403" customWidth="1"/>
    <col min="10800" max="10800" width="3.5703125" style="403" customWidth="1"/>
    <col min="10801" max="10802" width="11.85546875" style="403" customWidth="1"/>
    <col min="10803" max="10803" width="3.5703125" style="403" customWidth="1"/>
    <col min="10804" max="10805" width="11.85546875" style="403" customWidth="1"/>
    <col min="10806" max="10806" width="3.5703125" style="403" customWidth="1"/>
    <col min="10807" max="10808" width="11.85546875" style="403" customWidth="1"/>
    <col min="10809" max="10809" width="3.5703125" style="403" customWidth="1"/>
    <col min="10810" max="10811" width="11.85546875" style="403" customWidth="1"/>
    <col min="10812" max="10812" width="3.5703125" style="403" customWidth="1"/>
    <col min="10813" max="11008" width="9.140625" style="403"/>
    <col min="11009" max="11009" width="4.7109375" style="403" customWidth="1"/>
    <col min="11010" max="11010" width="10.28515625" style="403" customWidth="1"/>
    <col min="11011" max="11011" width="8.85546875" style="403" customWidth="1"/>
    <col min="11012" max="11012" width="14.5703125" style="403" customWidth="1"/>
    <col min="11013" max="11013" width="8.28515625" style="403" bestFit="1" customWidth="1"/>
    <col min="11014" max="11014" width="13.42578125" style="403" customWidth="1"/>
    <col min="11015" max="11015" width="14.28515625" style="403" customWidth="1"/>
    <col min="11016" max="11016" width="10" style="403" customWidth="1"/>
    <col min="11017" max="11017" width="8.42578125" style="403" customWidth="1"/>
    <col min="11018" max="11018" width="14.28515625" style="403" customWidth="1"/>
    <col min="11019" max="11019" width="9.85546875" style="403" customWidth="1"/>
    <col min="11020" max="11020" width="7.7109375" style="403" customWidth="1"/>
    <col min="11021" max="11021" width="13.140625" style="403" customWidth="1"/>
    <col min="11022" max="11022" width="12.85546875" style="403" bestFit="1" customWidth="1"/>
    <col min="11023" max="11023" width="9.42578125" style="403" customWidth="1"/>
    <col min="11024" max="11025" width="11.85546875" style="403" customWidth="1"/>
    <col min="11026" max="11026" width="3.5703125" style="403" customWidth="1"/>
    <col min="11027" max="11028" width="11.85546875" style="403" customWidth="1"/>
    <col min="11029" max="11029" width="3.5703125" style="403" customWidth="1"/>
    <col min="11030" max="11031" width="11.85546875" style="403" customWidth="1"/>
    <col min="11032" max="11032" width="3.5703125" style="403" customWidth="1"/>
    <col min="11033" max="11034" width="11.85546875" style="403" customWidth="1"/>
    <col min="11035" max="11035" width="3.5703125" style="403" customWidth="1"/>
    <col min="11036" max="11037" width="11.85546875" style="403" customWidth="1"/>
    <col min="11038" max="11038" width="3.5703125" style="403" customWidth="1"/>
    <col min="11039" max="11040" width="11.85546875" style="403" customWidth="1"/>
    <col min="11041" max="11041" width="3.5703125" style="403" customWidth="1"/>
    <col min="11042" max="11043" width="11.85546875" style="403" customWidth="1"/>
    <col min="11044" max="11044" width="3.5703125" style="403" customWidth="1"/>
    <col min="11045" max="11046" width="11.85546875" style="403" customWidth="1"/>
    <col min="11047" max="11047" width="3.5703125" style="403" customWidth="1"/>
    <col min="11048" max="11049" width="11.85546875" style="403" customWidth="1"/>
    <col min="11050" max="11050" width="3.5703125" style="403" customWidth="1"/>
    <col min="11051" max="11052" width="11.85546875" style="403" customWidth="1"/>
    <col min="11053" max="11053" width="3.5703125" style="403" customWidth="1"/>
    <col min="11054" max="11055" width="11.85546875" style="403" customWidth="1"/>
    <col min="11056" max="11056" width="3.5703125" style="403" customWidth="1"/>
    <col min="11057" max="11058" width="11.85546875" style="403" customWidth="1"/>
    <col min="11059" max="11059" width="3.5703125" style="403" customWidth="1"/>
    <col min="11060" max="11061" width="11.85546875" style="403" customWidth="1"/>
    <col min="11062" max="11062" width="3.5703125" style="403" customWidth="1"/>
    <col min="11063" max="11064" width="11.85546875" style="403" customWidth="1"/>
    <col min="11065" max="11065" width="3.5703125" style="403" customWidth="1"/>
    <col min="11066" max="11067" width="11.85546875" style="403" customWidth="1"/>
    <col min="11068" max="11068" width="3.5703125" style="403" customWidth="1"/>
    <col min="11069" max="11264" width="9.140625" style="403"/>
    <col min="11265" max="11265" width="4.7109375" style="403" customWidth="1"/>
    <col min="11266" max="11266" width="10.28515625" style="403" customWidth="1"/>
    <col min="11267" max="11267" width="8.85546875" style="403" customWidth="1"/>
    <col min="11268" max="11268" width="14.5703125" style="403" customWidth="1"/>
    <col min="11269" max="11269" width="8.28515625" style="403" bestFit="1" customWidth="1"/>
    <col min="11270" max="11270" width="13.42578125" style="403" customWidth="1"/>
    <col min="11271" max="11271" width="14.28515625" style="403" customWidth="1"/>
    <col min="11272" max="11272" width="10" style="403" customWidth="1"/>
    <col min="11273" max="11273" width="8.42578125" style="403" customWidth="1"/>
    <col min="11274" max="11274" width="14.28515625" style="403" customWidth="1"/>
    <col min="11275" max="11275" width="9.85546875" style="403" customWidth="1"/>
    <col min="11276" max="11276" width="7.7109375" style="403" customWidth="1"/>
    <col min="11277" max="11277" width="13.140625" style="403" customWidth="1"/>
    <col min="11278" max="11278" width="12.85546875" style="403" bestFit="1" customWidth="1"/>
    <col min="11279" max="11279" width="9.42578125" style="403" customWidth="1"/>
    <col min="11280" max="11281" width="11.85546875" style="403" customWidth="1"/>
    <col min="11282" max="11282" width="3.5703125" style="403" customWidth="1"/>
    <col min="11283" max="11284" width="11.85546875" style="403" customWidth="1"/>
    <col min="11285" max="11285" width="3.5703125" style="403" customWidth="1"/>
    <col min="11286" max="11287" width="11.85546875" style="403" customWidth="1"/>
    <col min="11288" max="11288" width="3.5703125" style="403" customWidth="1"/>
    <col min="11289" max="11290" width="11.85546875" style="403" customWidth="1"/>
    <col min="11291" max="11291" width="3.5703125" style="403" customWidth="1"/>
    <col min="11292" max="11293" width="11.85546875" style="403" customWidth="1"/>
    <col min="11294" max="11294" width="3.5703125" style="403" customWidth="1"/>
    <col min="11295" max="11296" width="11.85546875" style="403" customWidth="1"/>
    <col min="11297" max="11297" width="3.5703125" style="403" customWidth="1"/>
    <col min="11298" max="11299" width="11.85546875" style="403" customWidth="1"/>
    <col min="11300" max="11300" width="3.5703125" style="403" customWidth="1"/>
    <col min="11301" max="11302" width="11.85546875" style="403" customWidth="1"/>
    <col min="11303" max="11303" width="3.5703125" style="403" customWidth="1"/>
    <col min="11304" max="11305" width="11.85546875" style="403" customWidth="1"/>
    <col min="11306" max="11306" width="3.5703125" style="403" customWidth="1"/>
    <col min="11307" max="11308" width="11.85546875" style="403" customWidth="1"/>
    <col min="11309" max="11309" width="3.5703125" style="403" customWidth="1"/>
    <col min="11310" max="11311" width="11.85546875" style="403" customWidth="1"/>
    <col min="11312" max="11312" width="3.5703125" style="403" customWidth="1"/>
    <col min="11313" max="11314" width="11.85546875" style="403" customWidth="1"/>
    <col min="11315" max="11315" width="3.5703125" style="403" customWidth="1"/>
    <col min="11316" max="11317" width="11.85546875" style="403" customWidth="1"/>
    <col min="11318" max="11318" width="3.5703125" style="403" customWidth="1"/>
    <col min="11319" max="11320" width="11.85546875" style="403" customWidth="1"/>
    <col min="11321" max="11321" width="3.5703125" style="403" customWidth="1"/>
    <col min="11322" max="11323" width="11.85546875" style="403" customWidth="1"/>
    <col min="11324" max="11324" width="3.5703125" style="403" customWidth="1"/>
    <col min="11325" max="11520" width="9.140625" style="403"/>
    <col min="11521" max="11521" width="4.7109375" style="403" customWidth="1"/>
    <col min="11522" max="11522" width="10.28515625" style="403" customWidth="1"/>
    <col min="11523" max="11523" width="8.85546875" style="403" customWidth="1"/>
    <col min="11524" max="11524" width="14.5703125" style="403" customWidth="1"/>
    <col min="11525" max="11525" width="8.28515625" style="403" bestFit="1" customWidth="1"/>
    <col min="11526" max="11526" width="13.42578125" style="403" customWidth="1"/>
    <col min="11527" max="11527" width="14.28515625" style="403" customWidth="1"/>
    <col min="11528" max="11528" width="10" style="403" customWidth="1"/>
    <col min="11529" max="11529" width="8.42578125" style="403" customWidth="1"/>
    <col min="11530" max="11530" width="14.28515625" style="403" customWidth="1"/>
    <col min="11531" max="11531" width="9.85546875" style="403" customWidth="1"/>
    <col min="11532" max="11532" width="7.7109375" style="403" customWidth="1"/>
    <col min="11533" max="11533" width="13.140625" style="403" customWidth="1"/>
    <col min="11534" max="11534" width="12.85546875" style="403" bestFit="1" customWidth="1"/>
    <col min="11535" max="11535" width="9.42578125" style="403" customWidth="1"/>
    <col min="11536" max="11537" width="11.85546875" style="403" customWidth="1"/>
    <col min="11538" max="11538" width="3.5703125" style="403" customWidth="1"/>
    <col min="11539" max="11540" width="11.85546875" style="403" customWidth="1"/>
    <col min="11541" max="11541" width="3.5703125" style="403" customWidth="1"/>
    <col min="11542" max="11543" width="11.85546875" style="403" customWidth="1"/>
    <col min="11544" max="11544" width="3.5703125" style="403" customWidth="1"/>
    <col min="11545" max="11546" width="11.85546875" style="403" customWidth="1"/>
    <col min="11547" max="11547" width="3.5703125" style="403" customWidth="1"/>
    <col min="11548" max="11549" width="11.85546875" style="403" customWidth="1"/>
    <col min="11550" max="11550" width="3.5703125" style="403" customWidth="1"/>
    <col min="11551" max="11552" width="11.85546875" style="403" customWidth="1"/>
    <col min="11553" max="11553" width="3.5703125" style="403" customWidth="1"/>
    <col min="11554" max="11555" width="11.85546875" style="403" customWidth="1"/>
    <col min="11556" max="11556" width="3.5703125" style="403" customWidth="1"/>
    <col min="11557" max="11558" width="11.85546875" style="403" customWidth="1"/>
    <col min="11559" max="11559" width="3.5703125" style="403" customWidth="1"/>
    <col min="11560" max="11561" width="11.85546875" style="403" customWidth="1"/>
    <col min="11562" max="11562" width="3.5703125" style="403" customWidth="1"/>
    <col min="11563" max="11564" width="11.85546875" style="403" customWidth="1"/>
    <col min="11565" max="11565" width="3.5703125" style="403" customWidth="1"/>
    <col min="11566" max="11567" width="11.85546875" style="403" customWidth="1"/>
    <col min="11568" max="11568" width="3.5703125" style="403" customWidth="1"/>
    <col min="11569" max="11570" width="11.85546875" style="403" customWidth="1"/>
    <col min="11571" max="11571" width="3.5703125" style="403" customWidth="1"/>
    <col min="11572" max="11573" width="11.85546875" style="403" customWidth="1"/>
    <col min="11574" max="11574" width="3.5703125" style="403" customWidth="1"/>
    <col min="11575" max="11576" width="11.85546875" style="403" customWidth="1"/>
    <col min="11577" max="11577" width="3.5703125" style="403" customWidth="1"/>
    <col min="11578" max="11579" width="11.85546875" style="403" customWidth="1"/>
    <col min="11580" max="11580" width="3.5703125" style="403" customWidth="1"/>
    <col min="11581" max="11776" width="9.140625" style="403"/>
    <col min="11777" max="11777" width="4.7109375" style="403" customWidth="1"/>
    <col min="11778" max="11778" width="10.28515625" style="403" customWidth="1"/>
    <col min="11779" max="11779" width="8.85546875" style="403" customWidth="1"/>
    <col min="11780" max="11780" width="14.5703125" style="403" customWidth="1"/>
    <col min="11781" max="11781" width="8.28515625" style="403" bestFit="1" customWidth="1"/>
    <col min="11782" max="11782" width="13.42578125" style="403" customWidth="1"/>
    <col min="11783" max="11783" width="14.28515625" style="403" customWidth="1"/>
    <col min="11784" max="11784" width="10" style="403" customWidth="1"/>
    <col min="11785" max="11785" width="8.42578125" style="403" customWidth="1"/>
    <col min="11786" max="11786" width="14.28515625" style="403" customWidth="1"/>
    <col min="11787" max="11787" width="9.85546875" style="403" customWidth="1"/>
    <col min="11788" max="11788" width="7.7109375" style="403" customWidth="1"/>
    <col min="11789" max="11789" width="13.140625" style="403" customWidth="1"/>
    <col min="11790" max="11790" width="12.85546875" style="403" bestFit="1" customWidth="1"/>
    <col min="11791" max="11791" width="9.42578125" style="403" customWidth="1"/>
    <col min="11792" max="11793" width="11.85546875" style="403" customWidth="1"/>
    <col min="11794" max="11794" width="3.5703125" style="403" customWidth="1"/>
    <col min="11795" max="11796" width="11.85546875" style="403" customWidth="1"/>
    <col min="11797" max="11797" width="3.5703125" style="403" customWidth="1"/>
    <col min="11798" max="11799" width="11.85546875" style="403" customWidth="1"/>
    <col min="11800" max="11800" width="3.5703125" style="403" customWidth="1"/>
    <col min="11801" max="11802" width="11.85546875" style="403" customWidth="1"/>
    <col min="11803" max="11803" width="3.5703125" style="403" customWidth="1"/>
    <col min="11804" max="11805" width="11.85546875" style="403" customWidth="1"/>
    <col min="11806" max="11806" width="3.5703125" style="403" customWidth="1"/>
    <col min="11807" max="11808" width="11.85546875" style="403" customWidth="1"/>
    <col min="11809" max="11809" width="3.5703125" style="403" customWidth="1"/>
    <col min="11810" max="11811" width="11.85546875" style="403" customWidth="1"/>
    <col min="11812" max="11812" width="3.5703125" style="403" customWidth="1"/>
    <col min="11813" max="11814" width="11.85546875" style="403" customWidth="1"/>
    <col min="11815" max="11815" width="3.5703125" style="403" customWidth="1"/>
    <col min="11816" max="11817" width="11.85546875" style="403" customWidth="1"/>
    <col min="11818" max="11818" width="3.5703125" style="403" customWidth="1"/>
    <col min="11819" max="11820" width="11.85546875" style="403" customWidth="1"/>
    <col min="11821" max="11821" width="3.5703125" style="403" customWidth="1"/>
    <col min="11822" max="11823" width="11.85546875" style="403" customWidth="1"/>
    <col min="11824" max="11824" width="3.5703125" style="403" customWidth="1"/>
    <col min="11825" max="11826" width="11.85546875" style="403" customWidth="1"/>
    <col min="11827" max="11827" width="3.5703125" style="403" customWidth="1"/>
    <col min="11828" max="11829" width="11.85546875" style="403" customWidth="1"/>
    <col min="11830" max="11830" width="3.5703125" style="403" customWidth="1"/>
    <col min="11831" max="11832" width="11.85546875" style="403" customWidth="1"/>
    <col min="11833" max="11833" width="3.5703125" style="403" customWidth="1"/>
    <col min="11834" max="11835" width="11.85546875" style="403" customWidth="1"/>
    <col min="11836" max="11836" width="3.5703125" style="403" customWidth="1"/>
    <col min="11837" max="12032" width="9.140625" style="403"/>
    <col min="12033" max="12033" width="4.7109375" style="403" customWidth="1"/>
    <col min="12034" max="12034" width="10.28515625" style="403" customWidth="1"/>
    <col min="12035" max="12035" width="8.85546875" style="403" customWidth="1"/>
    <col min="12036" max="12036" width="14.5703125" style="403" customWidth="1"/>
    <col min="12037" max="12037" width="8.28515625" style="403" bestFit="1" customWidth="1"/>
    <col min="12038" max="12038" width="13.42578125" style="403" customWidth="1"/>
    <col min="12039" max="12039" width="14.28515625" style="403" customWidth="1"/>
    <col min="12040" max="12040" width="10" style="403" customWidth="1"/>
    <col min="12041" max="12041" width="8.42578125" style="403" customWidth="1"/>
    <col min="12042" max="12042" width="14.28515625" style="403" customWidth="1"/>
    <col min="12043" max="12043" width="9.85546875" style="403" customWidth="1"/>
    <col min="12044" max="12044" width="7.7109375" style="403" customWidth="1"/>
    <col min="12045" max="12045" width="13.140625" style="403" customWidth="1"/>
    <col min="12046" max="12046" width="12.85546875" style="403" bestFit="1" customWidth="1"/>
    <col min="12047" max="12047" width="9.42578125" style="403" customWidth="1"/>
    <col min="12048" max="12049" width="11.85546875" style="403" customWidth="1"/>
    <col min="12050" max="12050" width="3.5703125" style="403" customWidth="1"/>
    <col min="12051" max="12052" width="11.85546875" style="403" customWidth="1"/>
    <col min="12053" max="12053" width="3.5703125" style="403" customWidth="1"/>
    <col min="12054" max="12055" width="11.85546875" style="403" customWidth="1"/>
    <col min="12056" max="12056" width="3.5703125" style="403" customWidth="1"/>
    <col min="12057" max="12058" width="11.85546875" style="403" customWidth="1"/>
    <col min="12059" max="12059" width="3.5703125" style="403" customWidth="1"/>
    <col min="12060" max="12061" width="11.85546875" style="403" customWidth="1"/>
    <col min="12062" max="12062" width="3.5703125" style="403" customWidth="1"/>
    <col min="12063" max="12064" width="11.85546875" style="403" customWidth="1"/>
    <col min="12065" max="12065" width="3.5703125" style="403" customWidth="1"/>
    <col min="12066" max="12067" width="11.85546875" style="403" customWidth="1"/>
    <col min="12068" max="12068" width="3.5703125" style="403" customWidth="1"/>
    <col min="12069" max="12070" width="11.85546875" style="403" customWidth="1"/>
    <col min="12071" max="12071" width="3.5703125" style="403" customWidth="1"/>
    <col min="12072" max="12073" width="11.85546875" style="403" customWidth="1"/>
    <col min="12074" max="12074" width="3.5703125" style="403" customWidth="1"/>
    <col min="12075" max="12076" width="11.85546875" style="403" customWidth="1"/>
    <col min="12077" max="12077" width="3.5703125" style="403" customWidth="1"/>
    <col min="12078" max="12079" width="11.85546875" style="403" customWidth="1"/>
    <col min="12080" max="12080" width="3.5703125" style="403" customWidth="1"/>
    <col min="12081" max="12082" width="11.85546875" style="403" customWidth="1"/>
    <col min="12083" max="12083" width="3.5703125" style="403" customWidth="1"/>
    <col min="12084" max="12085" width="11.85546875" style="403" customWidth="1"/>
    <col min="12086" max="12086" width="3.5703125" style="403" customWidth="1"/>
    <col min="12087" max="12088" width="11.85546875" style="403" customWidth="1"/>
    <col min="12089" max="12089" width="3.5703125" style="403" customWidth="1"/>
    <col min="12090" max="12091" width="11.85546875" style="403" customWidth="1"/>
    <col min="12092" max="12092" width="3.5703125" style="403" customWidth="1"/>
    <col min="12093" max="12288" width="9.140625" style="403"/>
    <col min="12289" max="12289" width="4.7109375" style="403" customWidth="1"/>
    <col min="12290" max="12290" width="10.28515625" style="403" customWidth="1"/>
    <col min="12291" max="12291" width="8.85546875" style="403" customWidth="1"/>
    <col min="12292" max="12292" width="14.5703125" style="403" customWidth="1"/>
    <col min="12293" max="12293" width="8.28515625" style="403" bestFit="1" customWidth="1"/>
    <col min="12294" max="12294" width="13.42578125" style="403" customWidth="1"/>
    <col min="12295" max="12295" width="14.28515625" style="403" customWidth="1"/>
    <col min="12296" max="12296" width="10" style="403" customWidth="1"/>
    <col min="12297" max="12297" width="8.42578125" style="403" customWidth="1"/>
    <col min="12298" max="12298" width="14.28515625" style="403" customWidth="1"/>
    <col min="12299" max="12299" width="9.85546875" style="403" customWidth="1"/>
    <col min="12300" max="12300" width="7.7109375" style="403" customWidth="1"/>
    <col min="12301" max="12301" width="13.140625" style="403" customWidth="1"/>
    <col min="12302" max="12302" width="12.85546875" style="403" bestFit="1" customWidth="1"/>
    <col min="12303" max="12303" width="9.42578125" style="403" customWidth="1"/>
    <col min="12304" max="12305" width="11.85546875" style="403" customWidth="1"/>
    <col min="12306" max="12306" width="3.5703125" style="403" customWidth="1"/>
    <col min="12307" max="12308" width="11.85546875" style="403" customWidth="1"/>
    <col min="12309" max="12309" width="3.5703125" style="403" customWidth="1"/>
    <col min="12310" max="12311" width="11.85546875" style="403" customWidth="1"/>
    <col min="12312" max="12312" width="3.5703125" style="403" customWidth="1"/>
    <col min="12313" max="12314" width="11.85546875" style="403" customWidth="1"/>
    <col min="12315" max="12315" width="3.5703125" style="403" customWidth="1"/>
    <col min="12316" max="12317" width="11.85546875" style="403" customWidth="1"/>
    <col min="12318" max="12318" width="3.5703125" style="403" customWidth="1"/>
    <col min="12319" max="12320" width="11.85546875" style="403" customWidth="1"/>
    <col min="12321" max="12321" width="3.5703125" style="403" customWidth="1"/>
    <col min="12322" max="12323" width="11.85546875" style="403" customWidth="1"/>
    <col min="12324" max="12324" width="3.5703125" style="403" customWidth="1"/>
    <col min="12325" max="12326" width="11.85546875" style="403" customWidth="1"/>
    <col min="12327" max="12327" width="3.5703125" style="403" customWidth="1"/>
    <col min="12328" max="12329" width="11.85546875" style="403" customWidth="1"/>
    <col min="12330" max="12330" width="3.5703125" style="403" customWidth="1"/>
    <col min="12331" max="12332" width="11.85546875" style="403" customWidth="1"/>
    <col min="12333" max="12333" width="3.5703125" style="403" customWidth="1"/>
    <col min="12334" max="12335" width="11.85546875" style="403" customWidth="1"/>
    <col min="12336" max="12336" width="3.5703125" style="403" customWidth="1"/>
    <col min="12337" max="12338" width="11.85546875" style="403" customWidth="1"/>
    <col min="12339" max="12339" width="3.5703125" style="403" customWidth="1"/>
    <col min="12340" max="12341" width="11.85546875" style="403" customWidth="1"/>
    <col min="12342" max="12342" width="3.5703125" style="403" customWidth="1"/>
    <col min="12343" max="12344" width="11.85546875" style="403" customWidth="1"/>
    <col min="12345" max="12345" width="3.5703125" style="403" customWidth="1"/>
    <col min="12346" max="12347" width="11.85546875" style="403" customWidth="1"/>
    <col min="12348" max="12348" width="3.5703125" style="403" customWidth="1"/>
    <col min="12349" max="12544" width="9.140625" style="403"/>
    <col min="12545" max="12545" width="4.7109375" style="403" customWidth="1"/>
    <col min="12546" max="12546" width="10.28515625" style="403" customWidth="1"/>
    <col min="12547" max="12547" width="8.85546875" style="403" customWidth="1"/>
    <col min="12548" max="12548" width="14.5703125" style="403" customWidth="1"/>
    <col min="12549" max="12549" width="8.28515625" style="403" bestFit="1" customWidth="1"/>
    <col min="12550" max="12550" width="13.42578125" style="403" customWidth="1"/>
    <col min="12551" max="12551" width="14.28515625" style="403" customWidth="1"/>
    <col min="12552" max="12552" width="10" style="403" customWidth="1"/>
    <col min="12553" max="12553" width="8.42578125" style="403" customWidth="1"/>
    <col min="12554" max="12554" width="14.28515625" style="403" customWidth="1"/>
    <col min="12555" max="12555" width="9.85546875" style="403" customWidth="1"/>
    <col min="12556" max="12556" width="7.7109375" style="403" customWidth="1"/>
    <col min="12557" max="12557" width="13.140625" style="403" customWidth="1"/>
    <col min="12558" max="12558" width="12.85546875" style="403" bestFit="1" customWidth="1"/>
    <col min="12559" max="12559" width="9.42578125" style="403" customWidth="1"/>
    <col min="12560" max="12561" width="11.85546875" style="403" customWidth="1"/>
    <col min="12562" max="12562" width="3.5703125" style="403" customWidth="1"/>
    <col min="12563" max="12564" width="11.85546875" style="403" customWidth="1"/>
    <col min="12565" max="12565" width="3.5703125" style="403" customWidth="1"/>
    <col min="12566" max="12567" width="11.85546875" style="403" customWidth="1"/>
    <col min="12568" max="12568" width="3.5703125" style="403" customWidth="1"/>
    <col min="12569" max="12570" width="11.85546875" style="403" customWidth="1"/>
    <col min="12571" max="12571" width="3.5703125" style="403" customWidth="1"/>
    <col min="12572" max="12573" width="11.85546875" style="403" customWidth="1"/>
    <col min="12574" max="12574" width="3.5703125" style="403" customWidth="1"/>
    <col min="12575" max="12576" width="11.85546875" style="403" customWidth="1"/>
    <col min="12577" max="12577" width="3.5703125" style="403" customWidth="1"/>
    <col min="12578" max="12579" width="11.85546875" style="403" customWidth="1"/>
    <col min="12580" max="12580" width="3.5703125" style="403" customWidth="1"/>
    <col min="12581" max="12582" width="11.85546875" style="403" customWidth="1"/>
    <col min="12583" max="12583" width="3.5703125" style="403" customWidth="1"/>
    <col min="12584" max="12585" width="11.85546875" style="403" customWidth="1"/>
    <col min="12586" max="12586" width="3.5703125" style="403" customWidth="1"/>
    <col min="12587" max="12588" width="11.85546875" style="403" customWidth="1"/>
    <col min="12589" max="12589" width="3.5703125" style="403" customWidth="1"/>
    <col min="12590" max="12591" width="11.85546875" style="403" customWidth="1"/>
    <col min="12592" max="12592" width="3.5703125" style="403" customWidth="1"/>
    <col min="12593" max="12594" width="11.85546875" style="403" customWidth="1"/>
    <col min="12595" max="12595" width="3.5703125" style="403" customWidth="1"/>
    <col min="12596" max="12597" width="11.85546875" style="403" customWidth="1"/>
    <col min="12598" max="12598" width="3.5703125" style="403" customWidth="1"/>
    <col min="12599" max="12600" width="11.85546875" style="403" customWidth="1"/>
    <col min="12601" max="12601" width="3.5703125" style="403" customWidth="1"/>
    <col min="12602" max="12603" width="11.85546875" style="403" customWidth="1"/>
    <col min="12604" max="12604" width="3.5703125" style="403" customWidth="1"/>
    <col min="12605" max="12800" width="9.140625" style="403"/>
    <col min="12801" max="12801" width="4.7109375" style="403" customWidth="1"/>
    <col min="12802" max="12802" width="10.28515625" style="403" customWidth="1"/>
    <col min="12803" max="12803" width="8.85546875" style="403" customWidth="1"/>
    <col min="12804" max="12804" width="14.5703125" style="403" customWidth="1"/>
    <col min="12805" max="12805" width="8.28515625" style="403" bestFit="1" customWidth="1"/>
    <col min="12806" max="12806" width="13.42578125" style="403" customWidth="1"/>
    <col min="12807" max="12807" width="14.28515625" style="403" customWidth="1"/>
    <col min="12808" max="12808" width="10" style="403" customWidth="1"/>
    <col min="12809" max="12809" width="8.42578125" style="403" customWidth="1"/>
    <col min="12810" max="12810" width="14.28515625" style="403" customWidth="1"/>
    <col min="12811" max="12811" width="9.85546875" style="403" customWidth="1"/>
    <col min="12812" max="12812" width="7.7109375" style="403" customWidth="1"/>
    <col min="12813" max="12813" width="13.140625" style="403" customWidth="1"/>
    <col min="12814" max="12814" width="12.85546875" style="403" bestFit="1" customWidth="1"/>
    <col min="12815" max="12815" width="9.42578125" style="403" customWidth="1"/>
    <col min="12816" max="12817" width="11.85546875" style="403" customWidth="1"/>
    <col min="12818" max="12818" width="3.5703125" style="403" customWidth="1"/>
    <col min="12819" max="12820" width="11.85546875" style="403" customWidth="1"/>
    <col min="12821" max="12821" width="3.5703125" style="403" customWidth="1"/>
    <col min="12822" max="12823" width="11.85546875" style="403" customWidth="1"/>
    <col min="12824" max="12824" width="3.5703125" style="403" customWidth="1"/>
    <col min="12825" max="12826" width="11.85546875" style="403" customWidth="1"/>
    <col min="12827" max="12827" width="3.5703125" style="403" customWidth="1"/>
    <col min="12828" max="12829" width="11.85546875" style="403" customWidth="1"/>
    <col min="12830" max="12830" width="3.5703125" style="403" customWidth="1"/>
    <col min="12831" max="12832" width="11.85546875" style="403" customWidth="1"/>
    <col min="12833" max="12833" width="3.5703125" style="403" customWidth="1"/>
    <col min="12834" max="12835" width="11.85546875" style="403" customWidth="1"/>
    <col min="12836" max="12836" width="3.5703125" style="403" customWidth="1"/>
    <col min="12837" max="12838" width="11.85546875" style="403" customWidth="1"/>
    <col min="12839" max="12839" width="3.5703125" style="403" customWidth="1"/>
    <col min="12840" max="12841" width="11.85546875" style="403" customWidth="1"/>
    <col min="12842" max="12842" width="3.5703125" style="403" customWidth="1"/>
    <col min="12843" max="12844" width="11.85546875" style="403" customWidth="1"/>
    <col min="12845" max="12845" width="3.5703125" style="403" customWidth="1"/>
    <col min="12846" max="12847" width="11.85546875" style="403" customWidth="1"/>
    <col min="12848" max="12848" width="3.5703125" style="403" customWidth="1"/>
    <col min="12849" max="12850" width="11.85546875" style="403" customWidth="1"/>
    <col min="12851" max="12851" width="3.5703125" style="403" customWidth="1"/>
    <col min="12852" max="12853" width="11.85546875" style="403" customWidth="1"/>
    <col min="12854" max="12854" width="3.5703125" style="403" customWidth="1"/>
    <col min="12855" max="12856" width="11.85546875" style="403" customWidth="1"/>
    <col min="12857" max="12857" width="3.5703125" style="403" customWidth="1"/>
    <col min="12858" max="12859" width="11.85546875" style="403" customWidth="1"/>
    <col min="12860" max="12860" width="3.5703125" style="403" customWidth="1"/>
    <col min="12861" max="13056" width="9.140625" style="403"/>
    <col min="13057" max="13057" width="4.7109375" style="403" customWidth="1"/>
    <col min="13058" max="13058" width="10.28515625" style="403" customWidth="1"/>
    <col min="13059" max="13059" width="8.85546875" style="403" customWidth="1"/>
    <col min="13060" max="13060" width="14.5703125" style="403" customWidth="1"/>
    <col min="13061" max="13061" width="8.28515625" style="403" bestFit="1" customWidth="1"/>
    <col min="13062" max="13062" width="13.42578125" style="403" customWidth="1"/>
    <col min="13063" max="13063" width="14.28515625" style="403" customWidth="1"/>
    <col min="13064" max="13064" width="10" style="403" customWidth="1"/>
    <col min="13065" max="13065" width="8.42578125" style="403" customWidth="1"/>
    <col min="13066" max="13066" width="14.28515625" style="403" customWidth="1"/>
    <col min="13067" max="13067" width="9.85546875" style="403" customWidth="1"/>
    <col min="13068" max="13068" width="7.7109375" style="403" customWidth="1"/>
    <col min="13069" max="13069" width="13.140625" style="403" customWidth="1"/>
    <col min="13070" max="13070" width="12.85546875" style="403" bestFit="1" customWidth="1"/>
    <col min="13071" max="13071" width="9.42578125" style="403" customWidth="1"/>
    <col min="13072" max="13073" width="11.85546875" style="403" customWidth="1"/>
    <col min="13074" max="13074" width="3.5703125" style="403" customWidth="1"/>
    <col min="13075" max="13076" width="11.85546875" style="403" customWidth="1"/>
    <col min="13077" max="13077" width="3.5703125" style="403" customWidth="1"/>
    <col min="13078" max="13079" width="11.85546875" style="403" customWidth="1"/>
    <col min="13080" max="13080" width="3.5703125" style="403" customWidth="1"/>
    <col min="13081" max="13082" width="11.85546875" style="403" customWidth="1"/>
    <col min="13083" max="13083" width="3.5703125" style="403" customWidth="1"/>
    <col min="13084" max="13085" width="11.85546875" style="403" customWidth="1"/>
    <col min="13086" max="13086" width="3.5703125" style="403" customWidth="1"/>
    <col min="13087" max="13088" width="11.85546875" style="403" customWidth="1"/>
    <col min="13089" max="13089" width="3.5703125" style="403" customWidth="1"/>
    <col min="13090" max="13091" width="11.85546875" style="403" customWidth="1"/>
    <col min="13092" max="13092" width="3.5703125" style="403" customWidth="1"/>
    <col min="13093" max="13094" width="11.85546875" style="403" customWidth="1"/>
    <col min="13095" max="13095" width="3.5703125" style="403" customWidth="1"/>
    <col min="13096" max="13097" width="11.85546875" style="403" customWidth="1"/>
    <col min="13098" max="13098" width="3.5703125" style="403" customWidth="1"/>
    <col min="13099" max="13100" width="11.85546875" style="403" customWidth="1"/>
    <col min="13101" max="13101" width="3.5703125" style="403" customWidth="1"/>
    <col min="13102" max="13103" width="11.85546875" style="403" customWidth="1"/>
    <col min="13104" max="13104" width="3.5703125" style="403" customWidth="1"/>
    <col min="13105" max="13106" width="11.85546875" style="403" customWidth="1"/>
    <col min="13107" max="13107" width="3.5703125" style="403" customWidth="1"/>
    <col min="13108" max="13109" width="11.85546875" style="403" customWidth="1"/>
    <col min="13110" max="13110" width="3.5703125" style="403" customWidth="1"/>
    <col min="13111" max="13112" width="11.85546875" style="403" customWidth="1"/>
    <col min="13113" max="13113" width="3.5703125" style="403" customWidth="1"/>
    <col min="13114" max="13115" width="11.85546875" style="403" customWidth="1"/>
    <col min="13116" max="13116" width="3.5703125" style="403" customWidth="1"/>
    <col min="13117" max="13312" width="9.140625" style="403"/>
    <col min="13313" max="13313" width="4.7109375" style="403" customWidth="1"/>
    <col min="13314" max="13314" width="10.28515625" style="403" customWidth="1"/>
    <col min="13315" max="13315" width="8.85546875" style="403" customWidth="1"/>
    <col min="13316" max="13316" width="14.5703125" style="403" customWidth="1"/>
    <col min="13317" max="13317" width="8.28515625" style="403" bestFit="1" customWidth="1"/>
    <col min="13318" max="13318" width="13.42578125" style="403" customWidth="1"/>
    <col min="13319" max="13319" width="14.28515625" style="403" customWidth="1"/>
    <col min="13320" max="13320" width="10" style="403" customWidth="1"/>
    <col min="13321" max="13321" width="8.42578125" style="403" customWidth="1"/>
    <col min="13322" max="13322" width="14.28515625" style="403" customWidth="1"/>
    <col min="13323" max="13323" width="9.85546875" style="403" customWidth="1"/>
    <col min="13324" max="13324" width="7.7109375" style="403" customWidth="1"/>
    <col min="13325" max="13325" width="13.140625" style="403" customWidth="1"/>
    <col min="13326" max="13326" width="12.85546875" style="403" bestFit="1" customWidth="1"/>
    <col min="13327" max="13327" width="9.42578125" style="403" customWidth="1"/>
    <col min="13328" max="13329" width="11.85546875" style="403" customWidth="1"/>
    <col min="13330" max="13330" width="3.5703125" style="403" customWidth="1"/>
    <col min="13331" max="13332" width="11.85546875" style="403" customWidth="1"/>
    <col min="13333" max="13333" width="3.5703125" style="403" customWidth="1"/>
    <col min="13334" max="13335" width="11.85546875" style="403" customWidth="1"/>
    <col min="13336" max="13336" width="3.5703125" style="403" customWidth="1"/>
    <col min="13337" max="13338" width="11.85546875" style="403" customWidth="1"/>
    <col min="13339" max="13339" width="3.5703125" style="403" customWidth="1"/>
    <col min="13340" max="13341" width="11.85546875" style="403" customWidth="1"/>
    <col min="13342" max="13342" width="3.5703125" style="403" customWidth="1"/>
    <col min="13343" max="13344" width="11.85546875" style="403" customWidth="1"/>
    <col min="13345" max="13345" width="3.5703125" style="403" customWidth="1"/>
    <col min="13346" max="13347" width="11.85546875" style="403" customWidth="1"/>
    <col min="13348" max="13348" width="3.5703125" style="403" customWidth="1"/>
    <col min="13349" max="13350" width="11.85546875" style="403" customWidth="1"/>
    <col min="13351" max="13351" width="3.5703125" style="403" customWidth="1"/>
    <col min="13352" max="13353" width="11.85546875" style="403" customWidth="1"/>
    <col min="13354" max="13354" width="3.5703125" style="403" customWidth="1"/>
    <col min="13355" max="13356" width="11.85546875" style="403" customWidth="1"/>
    <col min="13357" max="13357" width="3.5703125" style="403" customWidth="1"/>
    <col min="13358" max="13359" width="11.85546875" style="403" customWidth="1"/>
    <col min="13360" max="13360" width="3.5703125" style="403" customWidth="1"/>
    <col min="13361" max="13362" width="11.85546875" style="403" customWidth="1"/>
    <col min="13363" max="13363" width="3.5703125" style="403" customWidth="1"/>
    <col min="13364" max="13365" width="11.85546875" style="403" customWidth="1"/>
    <col min="13366" max="13366" width="3.5703125" style="403" customWidth="1"/>
    <col min="13367" max="13368" width="11.85546875" style="403" customWidth="1"/>
    <col min="13369" max="13369" width="3.5703125" style="403" customWidth="1"/>
    <col min="13370" max="13371" width="11.85546875" style="403" customWidth="1"/>
    <col min="13372" max="13372" width="3.5703125" style="403" customWidth="1"/>
    <col min="13373" max="13568" width="9.140625" style="403"/>
    <col min="13569" max="13569" width="4.7109375" style="403" customWidth="1"/>
    <col min="13570" max="13570" width="10.28515625" style="403" customWidth="1"/>
    <col min="13571" max="13571" width="8.85546875" style="403" customWidth="1"/>
    <col min="13572" max="13572" width="14.5703125" style="403" customWidth="1"/>
    <col min="13573" max="13573" width="8.28515625" style="403" bestFit="1" customWidth="1"/>
    <col min="13574" max="13574" width="13.42578125" style="403" customWidth="1"/>
    <col min="13575" max="13575" width="14.28515625" style="403" customWidth="1"/>
    <col min="13576" max="13576" width="10" style="403" customWidth="1"/>
    <col min="13577" max="13577" width="8.42578125" style="403" customWidth="1"/>
    <col min="13578" max="13578" width="14.28515625" style="403" customWidth="1"/>
    <col min="13579" max="13579" width="9.85546875" style="403" customWidth="1"/>
    <col min="13580" max="13580" width="7.7109375" style="403" customWidth="1"/>
    <col min="13581" max="13581" width="13.140625" style="403" customWidth="1"/>
    <col min="13582" max="13582" width="12.85546875" style="403" bestFit="1" customWidth="1"/>
    <col min="13583" max="13583" width="9.42578125" style="403" customWidth="1"/>
    <col min="13584" max="13585" width="11.85546875" style="403" customWidth="1"/>
    <col min="13586" max="13586" width="3.5703125" style="403" customWidth="1"/>
    <col min="13587" max="13588" width="11.85546875" style="403" customWidth="1"/>
    <col min="13589" max="13589" width="3.5703125" style="403" customWidth="1"/>
    <col min="13590" max="13591" width="11.85546875" style="403" customWidth="1"/>
    <col min="13592" max="13592" width="3.5703125" style="403" customWidth="1"/>
    <col min="13593" max="13594" width="11.85546875" style="403" customWidth="1"/>
    <col min="13595" max="13595" width="3.5703125" style="403" customWidth="1"/>
    <col min="13596" max="13597" width="11.85546875" style="403" customWidth="1"/>
    <col min="13598" max="13598" width="3.5703125" style="403" customWidth="1"/>
    <col min="13599" max="13600" width="11.85546875" style="403" customWidth="1"/>
    <col min="13601" max="13601" width="3.5703125" style="403" customWidth="1"/>
    <col min="13602" max="13603" width="11.85546875" style="403" customWidth="1"/>
    <col min="13604" max="13604" width="3.5703125" style="403" customWidth="1"/>
    <col min="13605" max="13606" width="11.85546875" style="403" customWidth="1"/>
    <col min="13607" max="13607" width="3.5703125" style="403" customWidth="1"/>
    <col min="13608" max="13609" width="11.85546875" style="403" customWidth="1"/>
    <col min="13610" max="13610" width="3.5703125" style="403" customWidth="1"/>
    <col min="13611" max="13612" width="11.85546875" style="403" customWidth="1"/>
    <col min="13613" max="13613" width="3.5703125" style="403" customWidth="1"/>
    <col min="13614" max="13615" width="11.85546875" style="403" customWidth="1"/>
    <col min="13616" max="13616" width="3.5703125" style="403" customWidth="1"/>
    <col min="13617" max="13618" width="11.85546875" style="403" customWidth="1"/>
    <col min="13619" max="13619" width="3.5703125" style="403" customWidth="1"/>
    <col min="13620" max="13621" width="11.85546875" style="403" customWidth="1"/>
    <col min="13622" max="13622" width="3.5703125" style="403" customWidth="1"/>
    <col min="13623" max="13624" width="11.85546875" style="403" customWidth="1"/>
    <col min="13625" max="13625" width="3.5703125" style="403" customWidth="1"/>
    <col min="13626" max="13627" width="11.85546875" style="403" customWidth="1"/>
    <col min="13628" max="13628" width="3.5703125" style="403" customWidth="1"/>
    <col min="13629" max="13824" width="9.140625" style="403"/>
    <col min="13825" max="13825" width="4.7109375" style="403" customWidth="1"/>
    <col min="13826" max="13826" width="10.28515625" style="403" customWidth="1"/>
    <col min="13827" max="13827" width="8.85546875" style="403" customWidth="1"/>
    <col min="13828" max="13828" width="14.5703125" style="403" customWidth="1"/>
    <col min="13829" max="13829" width="8.28515625" style="403" bestFit="1" customWidth="1"/>
    <col min="13830" max="13830" width="13.42578125" style="403" customWidth="1"/>
    <col min="13831" max="13831" width="14.28515625" style="403" customWidth="1"/>
    <col min="13832" max="13832" width="10" style="403" customWidth="1"/>
    <col min="13833" max="13833" width="8.42578125" style="403" customWidth="1"/>
    <col min="13834" max="13834" width="14.28515625" style="403" customWidth="1"/>
    <col min="13835" max="13835" width="9.85546875" style="403" customWidth="1"/>
    <col min="13836" max="13836" width="7.7109375" style="403" customWidth="1"/>
    <col min="13837" max="13837" width="13.140625" style="403" customWidth="1"/>
    <col min="13838" max="13838" width="12.85546875" style="403" bestFit="1" customWidth="1"/>
    <col min="13839" max="13839" width="9.42578125" style="403" customWidth="1"/>
    <col min="13840" max="13841" width="11.85546875" style="403" customWidth="1"/>
    <col min="13842" max="13842" width="3.5703125" style="403" customWidth="1"/>
    <col min="13843" max="13844" width="11.85546875" style="403" customWidth="1"/>
    <col min="13845" max="13845" width="3.5703125" style="403" customWidth="1"/>
    <col min="13846" max="13847" width="11.85546875" style="403" customWidth="1"/>
    <col min="13848" max="13848" width="3.5703125" style="403" customWidth="1"/>
    <col min="13849" max="13850" width="11.85546875" style="403" customWidth="1"/>
    <col min="13851" max="13851" width="3.5703125" style="403" customWidth="1"/>
    <col min="13852" max="13853" width="11.85546875" style="403" customWidth="1"/>
    <col min="13854" max="13854" width="3.5703125" style="403" customWidth="1"/>
    <col min="13855" max="13856" width="11.85546875" style="403" customWidth="1"/>
    <col min="13857" max="13857" width="3.5703125" style="403" customWidth="1"/>
    <col min="13858" max="13859" width="11.85546875" style="403" customWidth="1"/>
    <col min="13860" max="13860" width="3.5703125" style="403" customWidth="1"/>
    <col min="13861" max="13862" width="11.85546875" style="403" customWidth="1"/>
    <col min="13863" max="13863" width="3.5703125" style="403" customWidth="1"/>
    <col min="13864" max="13865" width="11.85546875" style="403" customWidth="1"/>
    <col min="13866" max="13866" width="3.5703125" style="403" customWidth="1"/>
    <col min="13867" max="13868" width="11.85546875" style="403" customWidth="1"/>
    <col min="13869" max="13869" width="3.5703125" style="403" customWidth="1"/>
    <col min="13870" max="13871" width="11.85546875" style="403" customWidth="1"/>
    <col min="13872" max="13872" width="3.5703125" style="403" customWidth="1"/>
    <col min="13873" max="13874" width="11.85546875" style="403" customWidth="1"/>
    <col min="13875" max="13875" width="3.5703125" style="403" customWidth="1"/>
    <col min="13876" max="13877" width="11.85546875" style="403" customWidth="1"/>
    <col min="13878" max="13878" width="3.5703125" style="403" customWidth="1"/>
    <col min="13879" max="13880" width="11.85546875" style="403" customWidth="1"/>
    <col min="13881" max="13881" width="3.5703125" style="403" customWidth="1"/>
    <col min="13882" max="13883" width="11.85546875" style="403" customWidth="1"/>
    <col min="13884" max="13884" width="3.5703125" style="403" customWidth="1"/>
    <col min="13885" max="14080" width="9.140625" style="403"/>
    <col min="14081" max="14081" width="4.7109375" style="403" customWidth="1"/>
    <col min="14082" max="14082" width="10.28515625" style="403" customWidth="1"/>
    <col min="14083" max="14083" width="8.85546875" style="403" customWidth="1"/>
    <col min="14084" max="14084" width="14.5703125" style="403" customWidth="1"/>
    <col min="14085" max="14085" width="8.28515625" style="403" bestFit="1" customWidth="1"/>
    <col min="14086" max="14086" width="13.42578125" style="403" customWidth="1"/>
    <col min="14087" max="14087" width="14.28515625" style="403" customWidth="1"/>
    <col min="14088" max="14088" width="10" style="403" customWidth="1"/>
    <col min="14089" max="14089" width="8.42578125" style="403" customWidth="1"/>
    <col min="14090" max="14090" width="14.28515625" style="403" customWidth="1"/>
    <col min="14091" max="14091" width="9.85546875" style="403" customWidth="1"/>
    <col min="14092" max="14092" width="7.7109375" style="403" customWidth="1"/>
    <col min="14093" max="14093" width="13.140625" style="403" customWidth="1"/>
    <col min="14094" max="14094" width="12.85546875" style="403" bestFit="1" customWidth="1"/>
    <col min="14095" max="14095" width="9.42578125" style="403" customWidth="1"/>
    <col min="14096" max="14097" width="11.85546875" style="403" customWidth="1"/>
    <col min="14098" max="14098" width="3.5703125" style="403" customWidth="1"/>
    <col min="14099" max="14100" width="11.85546875" style="403" customWidth="1"/>
    <col min="14101" max="14101" width="3.5703125" style="403" customWidth="1"/>
    <col min="14102" max="14103" width="11.85546875" style="403" customWidth="1"/>
    <col min="14104" max="14104" width="3.5703125" style="403" customWidth="1"/>
    <col min="14105" max="14106" width="11.85546875" style="403" customWidth="1"/>
    <col min="14107" max="14107" width="3.5703125" style="403" customWidth="1"/>
    <col min="14108" max="14109" width="11.85546875" style="403" customWidth="1"/>
    <col min="14110" max="14110" width="3.5703125" style="403" customWidth="1"/>
    <col min="14111" max="14112" width="11.85546875" style="403" customWidth="1"/>
    <col min="14113" max="14113" width="3.5703125" style="403" customWidth="1"/>
    <col min="14114" max="14115" width="11.85546875" style="403" customWidth="1"/>
    <col min="14116" max="14116" width="3.5703125" style="403" customWidth="1"/>
    <col min="14117" max="14118" width="11.85546875" style="403" customWidth="1"/>
    <col min="14119" max="14119" width="3.5703125" style="403" customWidth="1"/>
    <col min="14120" max="14121" width="11.85546875" style="403" customWidth="1"/>
    <col min="14122" max="14122" width="3.5703125" style="403" customWidth="1"/>
    <col min="14123" max="14124" width="11.85546875" style="403" customWidth="1"/>
    <col min="14125" max="14125" width="3.5703125" style="403" customWidth="1"/>
    <col min="14126" max="14127" width="11.85546875" style="403" customWidth="1"/>
    <col min="14128" max="14128" width="3.5703125" style="403" customWidth="1"/>
    <col min="14129" max="14130" width="11.85546875" style="403" customWidth="1"/>
    <col min="14131" max="14131" width="3.5703125" style="403" customWidth="1"/>
    <col min="14132" max="14133" width="11.85546875" style="403" customWidth="1"/>
    <col min="14134" max="14134" width="3.5703125" style="403" customWidth="1"/>
    <col min="14135" max="14136" width="11.85546875" style="403" customWidth="1"/>
    <col min="14137" max="14137" width="3.5703125" style="403" customWidth="1"/>
    <col min="14138" max="14139" width="11.85546875" style="403" customWidth="1"/>
    <col min="14140" max="14140" width="3.5703125" style="403" customWidth="1"/>
    <col min="14141" max="14336" width="9.140625" style="403"/>
    <col min="14337" max="14337" width="4.7109375" style="403" customWidth="1"/>
    <col min="14338" max="14338" width="10.28515625" style="403" customWidth="1"/>
    <col min="14339" max="14339" width="8.85546875" style="403" customWidth="1"/>
    <col min="14340" max="14340" width="14.5703125" style="403" customWidth="1"/>
    <col min="14341" max="14341" width="8.28515625" style="403" bestFit="1" customWidth="1"/>
    <col min="14342" max="14342" width="13.42578125" style="403" customWidth="1"/>
    <col min="14343" max="14343" width="14.28515625" style="403" customWidth="1"/>
    <col min="14344" max="14344" width="10" style="403" customWidth="1"/>
    <col min="14345" max="14345" width="8.42578125" style="403" customWidth="1"/>
    <col min="14346" max="14346" width="14.28515625" style="403" customWidth="1"/>
    <col min="14347" max="14347" width="9.85546875" style="403" customWidth="1"/>
    <col min="14348" max="14348" width="7.7109375" style="403" customWidth="1"/>
    <col min="14349" max="14349" width="13.140625" style="403" customWidth="1"/>
    <col min="14350" max="14350" width="12.85546875" style="403" bestFit="1" customWidth="1"/>
    <col min="14351" max="14351" width="9.42578125" style="403" customWidth="1"/>
    <col min="14352" max="14353" width="11.85546875" style="403" customWidth="1"/>
    <col min="14354" max="14354" width="3.5703125" style="403" customWidth="1"/>
    <col min="14355" max="14356" width="11.85546875" style="403" customWidth="1"/>
    <col min="14357" max="14357" width="3.5703125" style="403" customWidth="1"/>
    <col min="14358" max="14359" width="11.85546875" style="403" customWidth="1"/>
    <col min="14360" max="14360" width="3.5703125" style="403" customWidth="1"/>
    <col min="14361" max="14362" width="11.85546875" style="403" customWidth="1"/>
    <col min="14363" max="14363" width="3.5703125" style="403" customWidth="1"/>
    <col min="14364" max="14365" width="11.85546875" style="403" customWidth="1"/>
    <col min="14366" max="14366" width="3.5703125" style="403" customWidth="1"/>
    <col min="14367" max="14368" width="11.85546875" style="403" customWidth="1"/>
    <col min="14369" max="14369" width="3.5703125" style="403" customWidth="1"/>
    <col min="14370" max="14371" width="11.85546875" style="403" customWidth="1"/>
    <col min="14372" max="14372" width="3.5703125" style="403" customWidth="1"/>
    <col min="14373" max="14374" width="11.85546875" style="403" customWidth="1"/>
    <col min="14375" max="14375" width="3.5703125" style="403" customWidth="1"/>
    <col min="14376" max="14377" width="11.85546875" style="403" customWidth="1"/>
    <col min="14378" max="14378" width="3.5703125" style="403" customWidth="1"/>
    <col min="14379" max="14380" width="11.85546875" style="403" customWidth="1"/>
    <col min="14381" max="14381" width="3.5703125" style="403" customWidth="1"/>
    <col min="14382" max="14383" width="11.85546875" style="403" customWidth="1"/>
    <col min="14384" max="14384" width="3.5703125" style="403" customWidth="1"/>
    <col min="14385" max="14386" width="11.85546875" style="403" customWidth="1"/>
    <col min="14387" max="14387" width="3.5703125" style="403" customWidth="1"/>
    <col min="14388" max="14389" width="11.85546875" style="403" customWidth="1"/>
    <col min="14390" max="14390" width="3.5703125" style="403" customWidth="1"/>
    <col min="14391" max="14392" width="11.85546875" style="403" customWidth="1"/>
    <col min="14393" max="14393" width="3.5703125" style="403" customWidth="1"/>
    <col min="14394" max="14395" width="11.85546875" style="403" customWidth="1"/>
    <col min="14396" max="14396" width="3.5703125" style="403" customWidth="1"/>
    <col min="14397" max="14592" width="9.140625" style="403"/>
    <col min="14593" max="14593" width="4.7109375" style="403" customWidth="1"/>
    <col min="14594" max="14594" width="10.28515625" style="403" customWidth="1"/>
    <col min="14595" max="14595" width="8.85546875" style="403" customWidth="1"/>
    <col min="14596" max="14596" width="14.5703125" style="403" customWidth="1"/>
    <col min="14597" max="14597" width="8.28515625" style="403" bestFit="1" customWidth="1"/>
    <col min="14598" max="14598" width="13.42578125" style="403" customWidth="1"/>
    <col min="14599" max="14599" width="14.28515625" style="403" customWidth="1"/>
    <col min="14600" max="14600" width="10" style="403" customWidth="1"/>
    <col min="14601" max="14601" width="8.42578125" style="403" customWidth="1"/>
    <col min="14602" max="14602" width="14.28515625" style="403" customWidth="1"/>
    <col min="14603" max="14603" width="9.85546875" style="403" customWidth="1"/>
    <col min="14604" max="14604" width="7.7109375" style="403" customWidth="1"/>
    <col min="14605" max="14605" width="13.140625" style="403" customWidth="1"/>
    <col min="14606" max="14606" width="12.85546875" style="403" bestFit="1" customWidth="1"/>
    <col min="14607" max="14607" width="9.42578125" style="403" customWidth="1"/>
    <col min="14608" max="14609" width="11.85546875" style="403" customWidth="1"/>
    <col min="14610" max="14610" width="3.5703125" style="403" customWidth="1"/>
    <col min="14611" max="14612" width="11.85546875" style="403" customWidth="1"/>
    <col min="14613" max="14613" width="3.5703125" style="403" customWidth="1"/>
    <col min="14614" max="14615" width="11.85546875" style="403" customWidth="1"/>
    <col min="14616" max="14616" width="3.5703125" style="403" customWidth="1"/>
    <col min="14617" max="14618" width="11.85546875" style="403" customWidth="1"/>
    <col min="14619" max="14619" width="3.5703125" style="403" customWidth="1"/>
    <col min="14620" max="14621" width="11.85546875" style="403" customWidth="1"/>
    <col min="14622" max="14622" width="3.5703125" style="403" customWidth="1"/>
    <col min="14623" max="14624" width="11.85546875" style="403" customWidth="1"/>
    <col min="14625" max="14625" width="3.5703125" style="403" customWidth="1"/>
    <col min="14626" max="14627" width="11.85546875" style="403" customWidth="1"/>
    <col min="14628" max="14628" width="3.5703125" style="403" customWidth="1"/>
    <col min="14629" max="14630" width="11.85546875" style="403" customWidth="1"/>
    <col min="14631" max="14631" width="3.5703125" style="403" customWidth="1"/>
    <col min="14632" max="14633" width="11.85546875" style="403" customWidth="1"/>
    <col min="14634" max="14634" width="3.5703125" style="403" customWidth="1"/>
    <col min="14635" max="14636" width="11.85546875" style="403" customWidth="1"/>
    <col min="14637" max="14637" width="3.5703125" style="403" customWidth="1"/>
    <col min="14638" max="14639" width="11.85546875" style="403" customWidth="1"/>
    <col min="14640" max="14640" width="3.5703125" style="403" customWidth="1"/>
    <col min="14641" max="14642" width="11.85546875" style="403" customWidth="1"/>
    <col min="14643" max="14643" width="3.5703125" style="403" customWidth="1"/>
    <col min="14644" max="14645" width="11.85546875" style="403" customWidth="1"/>
    <col min="14646" max="14646" width="3.5703125" style="403" customWidth="1"/>
    <col min="14647" max="14648" width="11.85546875" style="403" customWidth="1"/>
    <col min="14649" max="14649" width="3.5703125" style="403" customWidth="1"/>
    <col min="14650" max="14651" width="11.85546875" style="403" customWidth="1"/>
    <col min="14652" max="14652" width="3.5703125" style="403" customWidth="1"/>
    <col min="14653" max="14848" width="9.140625" style="403"/>
    <col min="14849" max="14849" width="4.7109375" style="403" customWidth="1"/>
    <col min="14850" max="14850" width="10.28515625" style="403" customWidth="1"/>
    <col min="14851" max="14851" width="8.85546875" style="403" customWidth="1"/>
    <col min="14852" max="14852" width="14.5703125" style="403" customWidth="1"/>
    <col min="14853" max="14853" width="8.28515625" style="403" bestFit="1" customWidth="1"/>
    <col min="14854" max="14854" width="13.42578125" style="403" customWidth="1"/>
    <col min="14855" max="14855" width="14.28515625" style="403" customWidth="1"/>
    <col min="14856" max="14856" width="10" style="403" customWidth="1"/>
    <col min="14857" max="14857" width="8.42578125" style="403" customWidth="1"/>
    <col min="14858" max="14858" width="14.28515625" style="403" customWidth="1"/>
    <col min="14859" max="14859" width="9.85546875" style="403" customWidth="1"/>
    <col min="14860" max="14860" width="7.7109375" style="403" customWidth="1"/>
    <col min="14861" max="14861" width="13.140625" style="403" customWidth="1"/>
    <col min="14862" max="14862" width="12.85546875" style="403" bestFit="1" customWidth="1"/>
    <col min="14863" max="14863" width="9.42578125" style="403" customWidth="1"/>
    <col min="14864" max="14865" width="11.85546875" style="403" customWidth="1"/>
    <col min="14866" max="14866" width="3.5703125" style="403" customWidth="1"/>
    <col min="14867" max="14868" width="11.85546875" style="403" customWidth="1"/>
    <col min="14869" max="14869" width="3.5703125" style="403" customWidth="1"/>
    <col min="14870" max="14871" width="11.85546875" style="403" customWidth="1"/>
    <col min="14872" max="14872" width="3.5703125" style="403" customWidth="1"/>
    <col min="14873" max="14874" width="11.85546875" style="403" customWidth="1"/>
    <col min="14875" max="14875" width="3.5703125" style="403" customWidth="1"/>
    <col min="14876" max="14877" width="11.85546875" style="403" customWidth="1"/>
    <col min="14878" max="14878" width="3.5703125" style="403" customWidth="1"/>
    <col min="14879" max="14880" width="11.85546875" style="403" customWidth="1"/>
    <col min="14881" max="14881" width="3.5703125" style="403" customWidth="1"/>
    <col min="14882" max="14883" width="11.85546875" style="403" customWidth="1"/>
    <col min="14884" max="14884" width="3.5703125" style="403" customWidth="1"/>
    <col min="14885" max="14886" width="11.85546875" style="403" customWidth="1"/>
    <col min="14887" max="14887" width="3.5703125" style="403" customWidth="1"/>
    <col min="14888" max="14889" width="11.85546875" style="403" customWidth="1"/>
    <col min="14890" max="14890" width="3.5703125" style="403" customWidth="1"/>
    <col min="14891" max="14892" width="11.85546875" style="403" customWidth="1"/>
    <col min="14893" max="14893" width="3.5703125" style="403" customWidth="1"/>
    <col min="14894" max="14895" width="11.85546875" style="403" customWidth="1"/>
    <col min="14896" max="14896" width="3.5703125" style="403" customWidth="1"/>
    <col min="14897" max="14898" width="11.85546875" style="403" customWidth="1"/>
    <col min="14899" max="14899" width="3.5703125" style="403" customWidth="1"/>
    <col min="14900" max="14901" width="11.85546875" style="403" customWidth="1"/>
    <col min="14902" max="14902" width="3.5703125" style="403" customWidth="1"/>
    <col min="14903" max="14904" width="11.85546875" style="403" customWidth="1"/>
    <col min="14905" max="14905" width="3.5703125" style="403" customWidth="1"/>
    <col min="14906" max="14907" width="11.85546875" style="403" customWidth="1"/>
    <col min="14908" max="14908" width="3.5703125" style="403" customWidth="1"/>
    <col min="14909" max="15104" width="9.140625" style="403"/>
    <col min="15105" max="15105" width="4.7109375" style="403" customWidth="1"/>
    <col min="15106" max="15106" width="10.28515625" style="403" customWidth="1"/>
    <col min="15107" max="15107" width="8.85546875" style="403" customWidth="1"/>
    <col min="15108" max="15108" width="14.5703125" style="403" customWidth="1"/>
    <col min="15109" max="15109" width="8.28515625" style="403" bestFit="1" customWidth="1"/>
    <col min="15110" max="15110" width="13.42578125" style="403" customWidth="1"/>
    <col min="15111" max="15111" width="14.28515625" style="403" customWidth="1"/>
    <col min="15112" max="15112" width="10" style="403" customWidth="1"/>
    <col min="15113" max="15113" width="8.42578125" style="403" customWidth="1"/>
    <col min="15114" max="15114" width="14.28515625" style="403" customWidth="1"/>
    <col min="15115" max="15115" width="9.85546875" style="403" customWidth="1"/>
    <col min="15116" max="15116" width="7.7109375" style="403" customWidth="1"/>
    <col min="15117" max="15117" width="13.140625" style="403" customWidth="1"/>
    <col min="15118" max="15118" width="12.85546875" style="403" bestFit="1" customWidth="1"/>
    <col min="15119" max="15119" width="9.42578125" style="403" customWidth="1"/>
    <col min="15120" max="15121" width="11.85546875" style="403" customWidth="1"/>
    <col min="15122" max="15122" width="3.5703125" style="403" customWidth="1"/>
    <col min="15123" max="15124" width="11.85546875" style="403" customWidth="1"/>
    <col min="15125" max="15125" width="3.5703125" style="403" customWidth="1"/>
    <col min="15126" max="15127" width="11.85546875" style="403" customWidth="1"/>
    <col min="15128" max="15128" width="3.5703125" style="403" customWidth="1"/>
    <col min="15129" max="15130" width="11.85546875" style="403" customWidth="1"/>
    <col min="15131" max="15131" width="3.5703125" style="403" customWidth="1"/>
    <col min="15132" max="15133" width="11.85546875" style="403" customWidth="1"/>
    <col min="15134" max="15134" width="3.5703125" style="403" customWidth="1"/>
    <col min="15135" max="15136" width="11.85546875" style="403" customWidth="1"/>
    <col min="15137" max="15137" width="3.5703125" style="403" customWidth="1"/>
    <col min="15138" max="15139" width="11.85546875" style="403" customWidth="1"/>
    <col min="15140" max="15140" width="3.5703125" style="403" customWidth="1"/>
    <col min="15141" max="15142" width="11.85546875" style="403" customWidth="1"/>
    <col min="15143" max="15143" width="3.5703125" style="403" customWidth="1"/>
    <col min="15144" max="15145" width="11.85546875" style="403" customWidth="1"/>
    <col min="15146" max="15146" width="3.5703125" style="403" customWidth="1"/>
    <col min="15147" max="15148" width="11.85546875" style="403" customWidth="1"/>
    <col min="15149" max="15149" width="3.5703125" style="403" customWidth="1"/>
    <col min="15150" max="15151" width="11.85546875" style="403" customWidth="1"/>
    <col min="15152" max="15152" width="3.5703125" style="403" customWidth="1"/>
    <col min="15153" max="15154" width="11.85546875" style="403" customWidth="1"/>
    <col min="15155" max="15155" width="3.5703125" style="403" customWidth="1"/>
    <col min="15156" max="15157" width="11.85546875" style="403" customWidth="1"/>
    <col min="15158" max="15158" width="3.5703125" style="403" customWidth="1"/>
    <col min="15159" max="15160" width="11.85546875" style="403" customWidth="1"/>
    <col min="15161" max="15161" width="3.5703125" style="403" customWidth="1"/>
    <col min="15162" max="15163" width="11.85546875" style="403" customWidth="1"/>
    <col min="15164" max="15164" width="3.5703125" style="403" customWidth="1"/>
    <col min="15165" max="15360" width="9.140625" style="403"/>
    <col min="15361" max="15361" width="4.7109375" style="403" customWidth="1"/>
    <col min="15362" max="15362" width="10.28515625" style="403" customWidth="1"/>
    <col min="15363" max="15363" width="8.85546875" style="403" customWidth="1"/>
    <col min="15364" max="15364" width="14.5703125" style="403" customWidth="1"/>
    <col min="15365" max="15365" width="8.28515625" style="403" bestFit="1" customWidth="1"/>
    <col min="15366" max="15366" width="13.42578125" style="403" customWidth="1"/>
    <col min="15367" max="15367" width="14.28515625" style="403" customWidth="1"/>
    <col min="15368" max="15368" width="10" style="403" customWidth="1"/>
    <col min="15369" max="15369" width="8.42578125" style="403" customWidth="1"/>
    <col min="15370" max="15370" width="14.28515625" style="403" customWidth="1"/>
    <col min="15371" max="15371" width="9.85546875" style="403" customWidth="1"/>
    <col min="15372" max="15372" width="7.7109375" style="403" customWidth="1"/>
    <col min="15373" max="15373" width="13.140625" style="403" customWidth="1"/>
    <col min="15374" max="15374" width="12.85546875" style="403" bestFit="1" customWidth="1"/>
    <col min="15375" max="15375" width="9.42578125" style="403" customWidth="1"/>
    <col min="15376" max="15377" width="11.85546875" style="403" customWidth="1"/>
    <col min="15378" max="15378" width="3.5703125" style="403" customWidth="1"/>
    <col min="15379" max="15380" width="11.85546875" style="403" customWidth="1"/>
    <col min="15381" max="15381" width="3.5703125" style="403" customWidth="1"/>
    <col min="15382" max="15383" width="11.85546875" style="403" customWidth="1"/>
    <col min="15384" max="15384" width="3.5703125" style="403" customWidth="1"/>
    <col min="15385" max="15386" width="11.85546875" style="403" customWidth="1"/>
    <col min="15387" max="15387" width="3.5703125" style="403" customWidth="1"/>
    <col min="15388" max="15389" width="11.85546875" style="403" customWidth="1"/>
    <col min="15390" max="15390" width="3.5703125" style="403" customWidth="1"/>
    <col min="15391" max="15392" width="11.85546875" style="403" customWidth="1"/>
    <col min="15393" max="15393" width="3.5703125" style="403" customWidth="1"/>
    <col min="15394" max="15395" width="11.85546875" style="403" customWidth="1"/>
    <col min="15396" max="15396" width="3.5703125" style="403" customWidth="1"/>
    <col min="15397" max="15398" width="11.85546875" style="403" customWidth="1"/>
    <col min="15399" max="15399" width="3.5703125" style="403" customWidth="1"/>
    <col min="15400" max="15401" width="11.85546875" style="403" customWidth="1"/>
    <col min="15402" max="15402" width="3.5703125" style="403" customWidth="1"/>
    <col min="15403" max="15404" width="11.85546875" style="403" customWidth="1"/>
    <col min="15405" max="15405" width="3.5703125" style="403" customWidth="1"/>
    <col min="15406" max="15407" width="11.85546875" style="403" customWidth="1"/>
    <col min="15408" max="15408" width="3.5703125" style="403" customWidth="1"/>
    <col min="15409" max="15410" width="11.85546875" style="403" customWidth="1"/>
    <col min="15411" max="15411" width="3.5703125" style="403" customWidth="1"/>
    <col min="15412" max="15413" width="11.85546875" style="403" customWidth="1"/>
    <col min="15414" max="15414" width="3.5703125" style="403" customWidth="1"/>
    <col min="15415" max="15416" width="11.85546875" style="403" customWidth="1"/>
    <col min="15417" max="15417" width="3.5703125" style="403" customWidth="1"/>
    <col min="15418" max="15419" width="11.85546875" style="403" customWidth="1"/>
    <col min="15420" max="15420" width="3.5703125" style="403" customWidth="1"/>
    <col min="15421" max="15616" width="9.140625" style="403"/>
    <col min="15617" max="15617" width="4.7109375" style="403" customWidth="1"/>
    <col min="15618" max="15618" width="10.28515625" style="403" customWidth="1"/>
    <col min="15619" max="15619" width="8.85546875" style="403" customWidth="1"/>
    <col min="15620" max="15620" width="14.5703125" style="403" customWidth="1"/>
    <col min="15621" max="15621" width="8.28515625" style="403" bestFit="1" customWidth="1"/>
    <col min="15622" max="15622" width="13.42578125" style="403" customWidth="1"/>
    <col min="15623" max="15623" width="14.28515625" style="403" customWidth="1"/>
    <col min="15624" max="15624" width="10" style="403" customWidth="1"/>
    <col min="15625" max="15625" width="8.42578125" style="403" customWidth="1"/>
    <col min="15626" max="15626" width="14.28515625" style="403" customWidth="1"/>
    <col min="15627" max="15627" width="9.85546875" style="403" customWidth="1"/>
    <col min="15628" max="15628" width="7.7109375" style="403" customWidth="1"/>
    <col min="15629" max="15629" width="13.140625" style="403" customWidth="1"/>
    <col min="15630" max="15630" width="12.85546875" style="403" bestFit="1" customWidth="1"/>
    <col min="15631" max="15631" width="9.42578125" style="403" customWidth="1"/>
    <col min="15632" max="15633" width="11.85546875" style="403" customWidth="1"/>
    <col min="15634" max="15634" width="3.5703125" style="403" customWidth="1"/>
    <col min="15635" max="15636" width="11.85546875" style="403" customWidth="1"/>
    <col min="15637" max="15637" width="3.5703125" style="403" customWidth="1"/>
    <col min="15638" max="15639" width="11.85546875" style="403" customWidth="1"/>
    <col min="15640" max="15640" width="3.5703125" style="403" customWidth="1"/>
    <col min="15641" max="15642" width="11.85546875" style="403" customWidth="1"/>
    <col min="15643" max="15643" width="3.5703125" style="403" customWidth="1"/>
    <col min="15644" max="15645" width="11.85546875" style="403" customWidth="1"/>
    <col min="15646" max="15646" width="3.5703125" style="403" customWidth="1"/>
    <col min="15647" max="15648" width="11.85546875" style="403" customWidth="1"/>
    <col min="15649" max="15649" width="3.5703125" style="403" customWidth="1"/>
    <col min="15650" max="15651" width="11.85546875" style="403" customWidth="1"/>
    <col min="15652" max="15652" width="3.5703125" style="403" customWidth="1"/>
    <col min="15653" max="15654" width="11.85546875" style="403" customWidth="1"/>
    <col min="15655" max="15655" width="3.5703125" style="403" customWidth="1"/>
    <col min="15656" max="15657" width="11.85546875" style="403" customWidth="1"/>
    <col min="15658" max="15658" width="3.5703125" style="403" customWidth="1"/>
    <col min="15659" max="15660" width="11.85546875" style="403" customWidth="1"/>
    <col min="15661" max="15661" width="3.5703125" style="403" customWidth="1"/>
    <col min="15662" max="15663" width="11.85546875" style="403" customWidth="1"/>
    <col min="15664" max="15664" width="3.5703125" style="403" customWidth="1"/>
    <col min="15665" max="15666" width="11.85546875" style="403" customWidth="1"/>
    <col min="15667" max="15667" width="3.5703125" style="403" customWidth="1"/>
    <col min="15668" max="15669" width="11.85546875" style="403" customWidth="1"/>
    <col min="15670" max="15670" width="3.5703125" style="403" customWidth="1"/>
    <col min="15671" max="15672" width="11.85546875" style="403" customWidth="1"/>
    <col min="15673" max="15673" width="3.5703125" style="403" customWidth="1"/>
    <col min="15674" max="15675" width="11.85546875" style="403" customWidth="1"/>
    <col min="15676" max="15676" width="3.5703125" style="403" customWidth="1"/>
    <col min="15677" max="15872" width="9.140625" style="403"/>
    <col min="15873" max="15873" width="4.7109375" style="403" customWidth="1"/>
    <col min="15874" max="15874" width="10.28515625" style="403" customWidth="1"/>
    <col min="15875" max="15875" width="8.85546875" style="403" customWidth="1"/>
    <col min="15876" max="15876" width="14.5703125" style="403" customWidth="1"/>
    <col min="15877" max="15877" width="8.28515625" style="403" bestFit="1" customWidth="1"/>
    <col min="15878" max="15878" width="13.42578125" style="403" customWidth="1"/>
    <col min="15879" max="15879" width="14.28515625" style="403" customWidth="1"/>
    <col min="15880" max="15880" width="10" style="403" customWidth="1"/>
    <col min="15881" max="15881" width="8.42578125" style="403" customWidth="1"/>
    <col min="15882" max="15882" width="14.28515625" style="403" customWidth="1"/>
    <col min="15883" max="15883" width="9.85546875" style="403" customWidth="1"/>
    <col min="15884" max="15884" width="7.7109375" style="403" customWidth="1"/>
    <col min="15885" max="15885" width="13.140625" style="403" customWidth="1"/>
    <col min="15886" max="15886" width="12.85546875" style="403" bestFit="1" customWidth="1"/>
    <col min="15887" max="15887" width="9.42578125" style="403" customWidth="1"/>
    <col min="15888" max="15889" width="11.85546875" style="403" customWidth="1"/>
    <col min="15890" max="15890" width="3.5703125" style="403" customWidth="1"/>
    <col min="15891" max="15892" width="11.85546875" style="403" customWidth="1"/>
    <col min="15893" max="15893" width="3.5703125" style="403" customWidth="1"/>
    <col min="15894" max="15895" width="11.85546875" style="403" customWidth="1"/>
    <col min="15896" max="15896" width="3.5703125" style="403" customWidth="1"/>
    <col min="15897" max="15898" width="11.85546875" style="403" customWidth="1"/>
    <col min="15899" max="15899" width="3.5703125" style="403" customWidth="1"/>
    <col min="15900" max="15901" width="11.85546875" style="403" customWidth="1"/>
    <col min="15902" max="15902" width="3.5703125" style="403" customWidth="1"/>
    <col min="15903" max="15904" width="11.85546875" style="403" customWidth="1"/>
    <col min="15905" max="15905" width="3.5703125" style="403" customWidth="1"/>
    <col min="15906" max="15907" width="11.85546875" style="403" customWidth="1"/>
    <col min="15908" max="15908" width="3.5703125" style="403" customWidth="1"/>
    <col min="15909" max="15910" width="11.85546875" style="403" customWidth="1"/>
    <col min="15911" max="15911" width="3.5703125" style="403" customWidth="1"/>
    <col min="15912" max="15913" width="11.85546875" style="403" customWidth="1"/>
    <col min="15914" max="15914" width="3.5703125" style="403" customWidth="1"/>
    <col min="15915" max="15916" width="11.85546875" style="403" customWidth="1"/>
    <col min="15917" max="15917" width="3.5703125" style="403" customWidth="1"/>
    <col min="15918" max="15919" width="11.85546875" style="403" customWidth="1"/>
    <col min="15920" max="15920" width="3.5703125" style="403" customWidth="1"/>
    <col min="15921" max="15922" width="11.85546875" style="403" customWidth="1"/>
    <col min="15923" max="15923" width="3.5703125" style="403" customWidth="1"/>
    <col min="15924" max="15925" width="11.85546875" style="403" customWidth="1"/>
    <col min="15926" max="15926" width="3.5703125" style="403" customWidth="1"/>
    <col min="15927" max="15928" width="11.85546875" style="403" customWidth="1"/>
    <col min="15929" max="15929" width="3.5703125" style="403" customWidth="1"/>
    <col min="15930" max="15931" width="11.85546875" style="403" customWidth="1"/>
    <col min="15932" max="15932" width="3.5703125" style="403" customWidth="1"/>
    <col min="15933" max="16128" width="9.140625" style="403"/>
    <col min="16129" max="16129" width="4.7109375" style="403" customWidth="1"/>
    <col min="16130" max="16130" width="10.28515625" style="403" customWidth="1"/>
    <col min="16131" max="16131" width="8.85546875" style="403" customWidth="1"/>
    <col min="16132" max="16132" width="14.5703125" style="403" customWidth="1"/>
    <col min="16133" max="16133" width="8.28515625" style="403" bestFit="1" customWidth="1"/>
    <col min="16134" max="16134" width="13.42578125" style="403" customWidth="1"/>
    <col min="16135" max="16135" width="14.28515625" style="403" customWidth="1"/>
    <col min="16136" max="16136" width="10" style="403" customWidth="1"/>
    <col min="16137" max="16137" width="8.42578125" style="403" customWidth="1"/>
    <col min="16138" max="16138" width="14.28515625" style="403" customWidth="1"/>
    <col min="16139" max="16139" width="9.85546875" style="403" customWidth="1"/>
    <col min="16140" max="16140" width="7.7109375" style="403" customWidth="1"/>
    <col min="16141" max="16141" width="13.140625" style="403" customWidth="1"/>
    <col min="16142" max="16142" width="12.85546875" style="403" bestFit="1" customWidth="1"/>
    <col min="16143" max="16143" width="9.42578125" style="403" customWidth="1"/>
    <col min="16144" max="16145" width="11.85546875" style="403" customWidth="1"/>
    <col min="16146" max="16146" width="3.5703125" style="403" customWidth="1"/>
    <col min="16147" max="16148" width="11.85546875" style="403" customWidth="1"/>
    <col min="16149" max="16149" width="3.5703125" style="403" customWidth="1"/>
    <col min="16150" max="16151" width="11.85546875" style="403" customWidth="1"/>
    <col min="16152" max="16152" width="3.5703125" style="403" customWidth="1"/>
    <col min="16153" max="16154" width="11.85546875" style="403" customWidth="1"/>
    <col min="16155" max="16155" width="3.5703125" style="403" customWidth="1"/>
    <col min="16156" max="16157" width="11.85546875" style="403" customWidth="1"/>
    <col min="16158" max="16158" width="3.5703125" style="403" customWidth="1"/>
    <col min="16159" max="16160" width="11.85546875" style="403" customWidth="1"/>
    <col min="16161" max="16161" width="3.5703125" style="403" customWidth="1"/>
    <col min="16162" max="16163" width="11.85546875" style="403" customWidth="1"/>
    <col min="16164" max="16164" width="3.5703125" style="403" customWidth="1"/>
    <col min="16165" max="16166" width="11.85546875" style="403" customWidth="1"/>
    <col min="16167" max="16167" width="3.5703125" style="403" customWidth="1"/>
    <col min="16168" max="16169" width="11.85546875" style="403" customWidth="1"/>
    <col min="16170" max="16170" width="3.5703125" style="403" customWidth="1"/>
    <col min="16171" max="16172" width="11.85546875" style="403" customWidth="1"/>
    <col min="16173" max="16173" width="3.5703125" style="403" customWidth="1"/>
    <col min="16174" max="16175" width="11.85546875" style="403" customWidth="1"/>
    <col min="16176" max="16176" width="3.5703125" style="403" customWidth="1"/>
    <col min="16177" max="16178" width="11.85546875" style="403" customWidth="1"/>
    <col min="16179" max="16179" width="3.5703125" style="403" customWidth="1"/>
    <col min="16180" max="16181" width="11.85546875" style="403" customWidth="1"/>
    <col min="16182" max="16182" width="3.5703125" style="403" customWidth="1"/>
    <col min="16183" max="16184" width="11.85546875" style="403" customWidth="1"/>
    <col min="16185" max="16185" width="3.5703125" style="403" customWidth="1"/>
    <col min="16186" max="16187" width="11.85546875" style="403" customWidth="1"/>
    <col min="16188" max="16188" width="3.5703125" style="403" customWidth="1"/>
    <col min="16189" max="16384" width="9.140625" style="403"/>
  </cols>
  <sheetData>
    <row r="1" spans="1:62" s="364" customFormat="1">
      <c r="A1" s="356"/>
      <c r="B1" s="357"/>
      <c r="C1" s="357"/>
      <c r="D1" s="357"/>
      <c r="E1" s="358"/>
      <c r="F1" s="359"/>
      <c r="G1" s="359"/>
      <c r="H1" s="359"/>
      <c r="I1" s="360"/>
      <c r="J1" s="359"/>
      <c r="K1" s="359"/>
      <c r="L1" s="361"/>
      <c r="M1" s="356"/>
      <c r="N1" s="356"/>
      <c r="O1" s="361"/>
      <c r="P1" s="362"/>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c r="BA1" s="363"/>
      <c r="BB1" s="363"/>
      <c r="BC1" s="363"/>
      <c r="BD1" s="363"/>
      <c r="BE1" s="363"/>
      <c r="BF1" s="363"/>
      <c r="BG1" s="363"/>
      <c r="BH1" s="363"/>
      <c r="BI1" s="363"/>
      <c r="BJ1" s="363"/>
    </row>
    <row r="2" spans="1:62" s="364" customFormat="1" ht="15.75">
      <c r="A2" s="365" t="s">
        <v>1290</v>
      </c>
      <c r="B2" s="357"/>
      <c r="C2" s="357"/>
      <c r="E2" s="366"/>
      <c r="F2" s="357"/>
      <c r="G2" s="357"/>
      <c r="H2" s="357"/>
      <c r="I2" s="367"/>
      <c r="J2" s="356"/>
      <c r="K2" s="356"/>
      <c r="L2" s="368"/>
      <c r="M2" s="369"/>
      <c r="N2" s="370"/>
      <c r="O2" s="371"/>
      <c r="P2" s="362"/>
      <c r="Q2" s="363"/>
      <c r="R2" s="363"/>
      <c r="S2" s="363"/>
      <c r="T2" s="363"/>
      <c r="U2" s="363"/>
      <c r="V2" s="363"/>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row>
    <row r="3" spans="1:62" s="364" customFormat="1" ht="5.25" customHeight="1">
      <c r="A3" s="356"/>
      <c r="B3" s="356"/>
      <c r="C3" s="356"/>
      <c r="D3" s="356"/>
      <c r="E3" s="372"/>
      <c r="F3" s="356"/>
      <c r="G3" s="356"/>
      <c r="H3" s="356"/>
      <c r="I3" s="361"/>
      <c r="J3" s="356"/>
      <c r="K3" s="356"/>
      <c r="L3" s="361"/>
      <c r="M3" s="356"/>
      <c r="N3" s="356"/>
      <c r="O3" s="361"/>
      <c r="P3" s="362"/>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row>
    <row r="4" spans="1:62" s="364" customFormat="1" ht="12" customHeight="1">
      <c r="A4" s="373" t="s">
        <v>128</v>
      </c>
      <c r="B4" s="374"/>
      <c r="C4" s="374"/>
      <c r="D4" s="374"/>
      <c r="E4" s="375"/>
      <c r="F4" s="376"/>
      <c r="G4" s="373" t="s">
        <v>27</v>
      </c>
      <c r="H4" s="378"/>
      <c r="I4" s="378"/>
      <c r="J4" s="378"/>
      <c r="K4" s="379"/>
      <c r="L4" s="373" t="s">
        <v>28</v>
      </c>
      <c r="M4" s="381"/>
      <c r="N4" s="382"/>
      <c r="O4" s="383"/>
      <c r="P4" s="362"/>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3"/>
      <c r="BA4" s="363"/>
      <c r="BB4" s="363"/>
      <c r="BC4" s="363"/>
      <c r="BD4" s="363"/>
      <c r="BE4" s="363"/>
      <c r="BF4" s="363"/>
      <c r="BG4" s="363"/>
      <c r="BH4" s="363"/>
      <c r="BI4" s="363"/>
      <c r="BJ4" s="363"/>
    </row>
    <row r="5" spans="1:62" s="364" customFormat="1" ht="12" customHeight="1">
      <c r="A5" s="1265" t="s">
        <v>1466</v>
      </c>
      <c r="B5" s="1266"/>
      <c r="C5" s="1266"/>
      <c r="D5" s="1266"/>
      <c r="E5" s="1266"/>
      <c r="F5" s="1267"/>
      <c r="G5" s="1277" t="s">
        <v>1469</v>
      </c>
      <c r="H5" s="1266"/>
      <c r="I5" s="1266"/>
      <c r="J5" s="1266"/>
      <c r="K5" s="1266"/>
      <c r="L5" s="1277" t="s">
        <v>1470</v>
      </c>
      <c r="M5" s="1266"/>
      <c r="N5" s="1266"/>
      <c r="O5" s="1266"/>
      <c r="P5" s="362"/>
      <c r="Q5" s="363"/>
      <c r="R5" s="363"/>
      <c r="S5" s="363"/>
      <c r="T5" s="363"/>
      <c r="U5" s="363"/>
      <c r="V5" s="363"/>
      <c r="W5" s="363"/>
      <c r="X5" s="363"/>
      <c r="Y5" s="363"/>
      <c r="Z5" s="363"/>
      <c r="AA5" s="363"/>
      <c r="AB5" s="363"/>
      <c r="AC5" s="363"/>
      <c r="AD5" s="363"/>
      <c r="AE5" s="363"/>
      <c r="AF5" s="363"/>
      <c r="AG5" s="363"/>
      <c r="AH5" s="363"/>
      <c r="AI5" s="363"/>
      <c r="AJ5" s="363"/>
      <c r="AK5" s="363"/>
      <c r="AL5" s="363"/>
      <c r="AM5" s="363"/>
      <c r="AN5" s="363"/>
      <c r="AO5" s="363"/>
      <c r="AP5" s="363"/>
      <c r="AQ5" s="363"/>
      <c r="AR5" s="363"/>
      <c r="AS5" s="363"/>
      <c r="AT5" s="363"/>
      <c r="AU5" s="363"/>
      <c r="AV5" s="363"/>
      <c r="AW5" s="363"/>
      <c r="AX5" s="363"/>
      <c r="AY5" s="363"/>
      <c r="AZ5" s="363"/>
      <c r="BA5" s="363"/>
      <c r="BB5" s="363"/>
      <c r="BC5" s="363"/>
      <c r="BD5" s="363"/>
      <c r="BE5" s="363"/>
      <c r="BF5" s="363"/>
      <c r="BG5" s="363"/>
      <c r="BH5" s="363"/>
      <c r="BI5" s="363"/>
      <c r="BJ5" s="363"/>
    </row>
    <row r="6" spans="1:62" s="384" customFormat="1" ht="6.75">
      <c r="B6" s="385"/>
      <c r="C6" s="385"/>
      <c r="D6" s="385"/>
      <c r="E6" s="386"/>
      <c r="F6" s="385"/>
      <c r="G6" s="385"/>
      <c r="H6" s="385"/>
      <c r="I6" s="387"/>
      <c r="J6" s="385"/>
      <c r="K6" s="385"/>
      <c r="L6" s="387"/>
      <c r="M6" s="385"/>
      <c r="N6" s="385"/>
      <c r="O6" s="387"/>
      <c r="P6" s="388"/>
      <c r="Q6" s="389"/>
      <c r="R6" s="389"/>
      <c r="S6" s="389"/>
      <c r="T6" s="389"/>
      <c r="U6" s="389"/>
      <c r="V6" s="389"/>
      <c r="W6" s="389"/>
      <c r="X6" s="389"/>
      <c r="Y6" s="389"/>
      <c r="Z6" s="389"/>
      <c r="AA6" s="389"/>
      <c r="AB6" s="389"/>
      <c r="AC6" s="389"/>
      <c r="AD6" s="389"/>
      <c r="AE6" s="389"/>
      <c r="AF6" s="389"/>
      <c r="AG6" s="389"/>
      <c r="AH6" s="389"/>
      <c r="AI6" s="389"/>
      <c r="AJ6" s="389"/>
      <c r="AK6" s="389"/>
      <c r="AL6" s="389"/>
      <c r="AM6" s="389"/>
      <c r="AN6" s="389"/>
      <c r="AO6" s="389"/>
      <c r="AP6" s="389"/>
      <c r="AQ6" s="389"/>
      <c r="AR6" s="389"/>
      <c r="AS6" s="389"/>
      <c r="AT6" s="389"/>
      <c r="AU6" s="389"/>
      <c r="AV6" s="389"/>
      <c r="AW6" s="389"/>
      <c r="AX6" s="389"/>
      <c r="AY6" s="389"/>
      <c r="AZ6" s="389"/>
      <c r="BA6" s="389"/>
      <c r="BB6" s="389"/>
      <c r="BC6" s="389"/>
      <c r="BD6" s="389"/>
      <c r="BE6" s="389"/>
      <c r="BF6" s="389"/>
      <c r="BG6" s="389"/>
      <c r="BH6" s="389"/>
      <c r="BI6" s="389"/>
      <c r="BJ6" s="389"/>
    </row>
    <row r="7" spans="1:62" s="364" customFormat="1" ht="12" customHeight="1">
      <c r="A7" s="373" t="s">
        <v>129</v>
      </c>
      <c r="B7" s="374"/>
      <c r="C7" s="374"/>
      <c r="D7" s="374"/>
      <c r="E7" s="375"/>
      <c r="F7" s="376"/>
      <c r="G7" s="373" t="s">
        <v>130</v>
      </c>
      <c r="H7" s="374"/>
      <c r="I7" s="390"/>
      <c r="J7" s="374"/>
      <c r="K7" s="376"/>
      <c r="L7" s="390" t="s">
        <v>131</v>
      </c>
      <c r="M7" s="374"/>
      <c r="N7" s="374"/>
      <c r="O7" s="391"/>
      <c r="P7" s="362"/>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3"/>
      <c r="BA7" s="363"/>
      <c r="BB7" s="363"/>
      <c r="BC7" s="363"/>
      <c r="BD7" s="363"/>
      <c r="BE7" s="363"/>
      <c r="BF7" s="363"/>
      <c r="BG7" s="363"/>
      <c r="BH7" s="363"/>
      <c r="BI7" s="363"/>
      <c r="BJ7" s="363"/>
    </row>
    <row r="8" spans="1:62" s="364" customFormat="1" ht="12" customHeight="1">
      <c r="A8" s="1265" t="s">
        <v>1424</v>
      </c>
      <c r="B8" s="1266"/>
      <c r="C8" s="1266"/>
      <c r="D8" s="1266"/>
      <c r="E8" s="1266"/>
      <c r="F8" s="1267"/>
      <c r="G8" s="1265" t="s">
        <v>1975</v>
      </c>
      <c r="H8" s="1266"/>
      <c r="I8" s="1266"/>
      <c r="J8" s="1266"/>
      <c r="K8" s="1267"/>
      <c r="L8" s="1274"/>
      <c r="M8" s="1274"/>
      <c r="N8" s="1274"/>
      <c r="O8" s="1275"/>
      <c r="P8" s="362"/>
      <c r="Q8" s="363"/>
      <c r="R8" s="363"/>
      <c r="S8" s="363"/>
      <c r="T8" s="363"/>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c r="AT8" s="363"/>
      <c r="AU8" s="363"/>
      <c r="AV8" s="363"/>
      <c r="AW8" s="363"/>
      <c r="AX8" s="363"/>
      <c r="AY8" s="363"/>
      <c r="AZ8" s="363"/>
      <c r="BA8" s="363"/>
      <c r="BB8" s="363"/>
      <c r="BC8" s="363"/>
      <c r="BD8" s="363"/>
      <c r="BE8" s="363"/>
      <c r="BF8" s="363"/>
      <c r="BG8" s="363"/>
      <c r="BH8" s="363"/>
      <c r="BI8" s="363"/>
      <c r="BJ8" s="363"/>
    </row>
    <row r="9" spans="1:62" s="384" customFormat="1" ht="6.75">
      <c r="B9" s="385"/>
      <c r="C9" s="385"/>
      <c r="D9" s="385"/>
      <c r="E9" s="386"/>
      <c r="F9" s="385"/>
      <c r="G9" s="385"/>
      <c r="H9" s="385"/>
      <c r="I9" s="387"/>
      <c r="J9" s="385"/>
      <c r="K9" s="385"/>
      <c r="L9" s="387"/>
      <c r="M9" s="385"/>
      <c r="N9" s="385"/>
      <c r="O9" s="387"/>
      <c r="P9" s="388"/>
      <c r="Q9" s="389"/>
      <c r="R9" s="389"/>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389"/>
      <c r="BG9" s="389"/>
      <c r="BH9" s="389"/>
      <c r="BI9" s="389"/>
      <c r="BJ9" s="389"/>
    </row>
    <row r="10" spans="1:62" s="364" customFormat="1" ht="12" customHeight="1">
      <c r="A10" s="373" t="s">
        <v>132</v>
      </c>
      <c r="B10" s="374"/>
      <c r="C10" s="374"/>
      <c r="D10" s="374"/>
      <c r="E10" s="392"/>
      <c r="F10" s="376"/>
      <c r="G10" s="373" t="s">
        <v>133</v>
      </c>
      <c r="H10" s="374"/>
      <c r="I10" s="390"/>
      <c r="J10" s="374"/>
      <c r="K10" s="376"/>
      <c r="L10" s="393"/>
      <c r="O10" s="393"/>
      <c r="P10" s="362"/>
      <c r="Q10" s="363"/>
      <c r="R10" s="363"/>
      <c r="S10" s="363"/>
      <c r="T10" s="363"/>
      <c r="U10" s="363"/>
      <c r="V10" s="363"/>
      <c r="W10" s="363"/>
      <c r="X10" s="363"/>
      <c r="Y10" s="363"/>
      <c r="Z10" s="363"/>
      <c r="AA10" s="363"/>
      <c r="AB10" s="363"/>
      <c r="AC10" s="363"/>
      <c r="AD10" s="363"/>
      <c r="AE10" s="363"/>
      <c r="AF10" s="363"/>
      <c r="AG10" s="363"/>
      <c r="AH10" s="363"/>
      <c r="AI10" s="363"/>
      <c r="AJ10" s="363"/>
      <c r="AK10" s="363"/>
      <c r="AL10" s="363"/>
      <c r="AM10" s="363"/>
      <c r="AN10" s="363"/>
      <c r="AO10" s="363"/>
      <c r="AP10" s="363"/>
      <c r="AQ10" s="363"/>
      <c r="AR10" s="363"/>
      <c r="AS10" s="363"/>
      <c r="AT10" s="363"/>
      <c r="AU10" s="363"/>
      <c r="AV10" s="363"/>
      <c r="AW10" s="363"/>
      <c r="AX10" s="363"/>
      <c r="AY10" s="363"/>
      <c r="AZ10" s="363"/>
      <c r="BA10" s="363"/>
      <c r="BB10" s="363"/>
      <c r="BC10" s="363"/>
      <c r="BD10" s="363"/>
      <c r="BE10" s="363"/>
      <c r="BF10" s="363"/>
      <c r="BG10" s="363"/>
      <c r="BH10" s="363"/>
      <c r="BI10" s="363"/>
      <c r="BJ10" s="363"/>
    </row>
    <row r="11" spans="1:62" s="364" customFormat="1" ht="12" customHeight="1">
      <c r="A11" s="1277" t="s">
        <v>1467</v>
      </c>
      <c r="B11" s="1266"/>
      <c r="C11" s="1266"/>
      <c r="D11" s="1266"/>
      <c r="E11" s="1266"/>
      <c r="F11" s="1267"/>
      <c r="G11" s="1277" t="s">
        <v>1468</v>
      </c>
      <c r="H11" s="1266"/>
      <c r="I11" s="1266"/>
      <c r="J11" s="1266"/>
      <c r="K11" s="1267"/>
      <c r="L11" s="393"/>
      <c r="O11" s="393"/>
      <c r="P11" s="362"/>
      <c r="Q11" s="363"/>
      <c r="R11" s="363"/>
      <c r="S11" s="363"/>
      <c r="T11" s="363"/>
      <c r="U11" s="363"/>
      <c r="V11" s="363"/>
      <c r="W11" s="363"/>
      <c r="X11" s="363"/>
      <c r="Y11" s="363"/>
      <c r="Z11" s="363"/>
      <c r="AA11" s="363"/>
      <c r="AB11" s="363"/>
      <c r="AC11" s="363"/>
      <c r="AD11" s="363"/>
      <c r="AE11" s="363"/>
      <c r="AF11" s="363"/>
      <c r="AG11" s="363"/>
      <c r="AH11" s="363"/>
      <c r="AI11" s="363"/>
      <c r="AJ11" s="363"/>
      <c r="AK11" s="363"/>
      <c r="AL11" s="363"/>
      <c r="AM11" s="363"/>
      <c r="AN11" s="363"/>
      <c r="AO11" s="363"/>
      <c r="AP11" s="363"/>
      <c r="AQ11" s="363"/>
      <c r="AR11" s="363"/>
      <c r="AS11" s="363"/>
      <c r="AT11" s="363"/>
      <c r="AU11" s="363"/>
      <c r="AV11" s="363"/>
      <c r="AW11" s="363"/>
      <c r="AX11" s="363"/>
      <c r="AY11" s="363"/>
      <c r="AZ11" s="363"/>
      <c r="BA11" s="363"/>
      <c r="BB11" s="363"/>
      <c r="BC11" s="363"/>
      <c r="BD11" s="363"/>
      <c r="BE11" s="363"/>
      <c r="BF11" s="363"/>
      <c r="BG11" s="363"/>
      <c r="BH11" s="363"/>
      <c r="BI11" s="363"/>
      <c r="BJ11" s="363"/>
    </row>
    <row r="12" spans="1:62" s="389" customFormat="1" ht="6.75">
      <c r="A12" s="394"/>
      <c r="B12" s="384"/>
      <c r="C12" s="384"/>
      <c r="D12" s="384"/>
      <c r="E12" s="395"/>
      <c r="F12" s="396"/>
      <c r="G12" s="396"/>
      <c r="H12" s="396"/>
      <c r="I12" s="397"/>
      <c r="J12" s="398"/>
      <c r="K12" s="396"/>
      <c r="L12" s="397"/>
      <c r="M12" s="396"/>
      <c r="N12" s="396"/>
      <c r="O12" s="397"/>
      <c r="P12" s="388"/>
    </row>
    <row r="13" spans="1:62" s="402" customFormat="1" ht="12" customHeight="1">
      <c r="A13" s="1244" t="s">
        <v>29</v>
      </c>
      <c r="B13" s="1245" t="s">
        <v>134</v>
      </c>
      <c r="C13" s="1246"/>
      <c r="D13" s="1246"/>
      <c r="E13" s="1248" t="s">
        <v>135</v>
      </c>
      <c r="F13" s="1249" t="s">
        <v>136</v>
      </c>
      <c r="G13" s="1271" t="s">
        <v>137</v>
      </c>
      <c r="H13" s="1272"/>
      <c r="I13" s="1273"/>
      <c r="J13" s="1271" t="s">
        <v>138</v>
      </c>
      <c r="K13" s="1272"/>
      <c r="L13" s="1273"/>
      <c r="M13" s="1271" t="s">
        <v>139</v>
      </c>
      <c r="N13" s="1272"/>
      <c r="O13" s="1273"/>
      <c r="P13" s="1239" t="s">
        <v>1297</v>
      </c>
    </row>
    <row r="14" spans="1:62" ht="12" customHeight="1" thickBot="1">
      <c r="A14" s="1244"/>
      <c r="B14" s="1247"/>
      <c r="C14" s="1246"/>
      <c r="D14" s="1246"/>
      <c r="E14" s="1248"/>
      <c r="F14" s="1249"/>
      <c r="G14" s="1250" t="s">
        <v>140</v>
      </c>
      <c r="H14" s="1250" t="s">
        <v>141</v>
      </c>
      <c r="I14" s="1254" t="s">
        <v>69</v>
      </c>
      <c r="J14" s="1250" t="s">
        <v>140</v>
      </c>
      <c r="K14" s="1250" t="s">
        <v>141</v>
      </c>
      <c r="L14" s="1254" t="s">
        <v>69</v>
      </c>
      <c r="M14" s="1250" t="s">
        <v>140</v>
      </c>
      <c r="N14" s="1250" t="s">
        <v>141</v>
      </c>
      <c r="O14" s="1254" t="s">
        <v>69</v>
      </c>
      <c r="P14" s="1239"/>
    </row>
    <row r="15" spans="1:62" ht="12" customHeight="1">
      <c r="A15" s="1244"/>
      <c r="B15" s="1247"/>
      <c r="C15" s="1246"/>
      <c r="D15" s="1246"/>
      <c r="E15" s="1248"/>
      <c r="F15" s="1249"/>
      <c r="G15" s="1250"/>
      <c r="H15" s="1250"/>
      <c r="I15" s="1254"/>
      <c r="J15" s="1250"/>
      <c r="K15" s="1250"/>
      <c r="L15" s="1254"/>
      <c r="M15" s="1250"/>
      <c r="N15" s="1250"/>
      <c r="O15" s="1254"/>
      <c r="P15" s="1239"/>
      <c r="Q15" s="1255" t="s">
        <v>1296</v>
      </c>
      <c r="R15" s="1256"/>
      <c r="S15" s="1256"/>
      <c r="T15" s="1257"/>
    </row>
    <row r="16" spans="1:62" s="412" customFormat="1" ht="6.75">
      <c r="A16" s="404"/>
      <c r="B16" s="384"/>
      <c r="C16" s="384"/>
      <c r="D16" s="384"/>
      <c r="E16" s="405"/>
      <c r="F16" s="406"/>
      <c r="G16" s="407"/>
      <c r="H16" s="408"/>
      <c r="I16" s="669"/>
      <c r="J16" s="408"/>
      <c r="K16" s="407"/>
      <c r="L16" s="669"/>
      <c r="M16" s="407"/>
      <c r="N16" s="408"/>
      <c r="O16" s="669"/>
      <c r="P16" s="411"/>
      <c r="Q16" s="1258"/>
      <c r="R16" s="1240"/>
      <c r="S16" s="1240"/>
      <c r="T16" s="1259"/>
    </row>
    <row r="17" spans="1:20" ht="12" customHeight="1" thickBot="1">
      <c r="A17" s="413" t="s">
        <v>12</v>
      </c>
      <c r="B17" s="1251" t="s">
        <v>285</v>
      </c>
      <c r="C17" s="1252"/>
      <c r="D17" s="1253"/>
      <c r="E17" s="416">
        <v>0.53</v>
      </c>
      <c r="F17" s="415"/>
      <c r="G17" s="1031"/>
      <c r="H17" s="1031"/>
      <c r="I17" s="721"/>
      <c r="J17" s="416"/>
      <c r="K17" s="416"/>
      <c r="L17" s="419"/>
      <c r="M17" s="1031"/>
      <c r="N17" s="1031"/>
      <c r="O17" s="419"/>
      <c r="P17" s="420" t="s">
        <v>2023</v>
      </c>
      <c r="Q17" s="1260"/>
      <c r="R17" s="1261"/>
      <c r="S17" s="1261"/>
      <c r="T17" s="1262"/>
    </row>
    <row r="18" spans="1:20" ht="12" customHeight="1">
      <c r="A18" s="413" t="s">
        <v>14</v>
      </c>
      <c r="B18" s="1251" t="s">
        <v>1426</v>
      </c>
      <c r="C18" s="1252"/>
      <c r="D18" s="1253"/>
      <c r="E18" s="416">
        <v>8.5500000000000007</v>
      </c>
      <c r="F18" s="415"/>
      <c r="G18" s="1031"/>
      <c r="H18" s="1031"/>
      <c r="I18" s="721"/>
      <c r="J18" s="1031"/>
      <c r="K18" s="1031"/>
      <c r="L18" s="419"/>
      <c r="M18" s="1031"/>
      <c r="N18" s="1031"/>
      <c r="O18" s="419"/>
      <c r="P18" s="420" t="s">
        <v>2023</v>
      </c>
      <c r="S18" s="421"/>
    </row>
    <row r="19" spans="1:20" ht="12" customHeight="1">
      <c r="A19" s="413" t="s">
        <v>16</v>
      </c>
      <c r="B19" s="1251" t="s">
        <v>1575</v>
      </c>
      <c r="C19" s="1252"/>
      <c r="D19" s="1253"/>
      <c r="E19" s="416">
        <v>10.45</v>
      </c>
      <c r="F19" s="415"/>
      <c r="G19" s="416"/>
      <c r="H19" s="416"/>
      <c r="I19" s="721"/>
      <c r="J19" s="1031"/>
      <c r="K19" s="1031"/>
      <c r="L19" s="419"/>
      <c r="M19" s="1031"/>
      <c r="N19" s="1031"/>
      <c r="O19" s="419"/>
      <c r="P19" s="420" t="s">
        <v>2023</v>
      </c>
      <c r="S19" s="422"/>
    </row>
    <row r="20" spans="1:20" ht="12" customHeight="1">
      <c r="A20" s="413" t="s">
        <v>53</v>
      </c>
      <c r="B20" s="1251" t="s">
        <v>1407</v>
      </c>
      <c r="C20" s="1252"/>
      <c r="D20" s="1253"/>
      <c r="E20" s="416">
        <v>35.99</v>
      </c>
      <c r="F20" s="415"/>
      <c r="G20" s="416"/>
      <c r="H20" s="416"/>
      <c r="I20" s="721"/>
      <c r="J20" s="416"/>
      <c r="K20" s="416"/>
      <c r="L20" s="419"/>
      <c r="M20" s="1031"/>
      <c r="N20" s="1031"/>
      <c r="O20" s="419"/>
      <c r="P20" s="420" t="s">
        <v>1408</v>
      </c>
    </row>
    <row r="21" spans="1:20" ht="12" customHeight="1">
      <c r="A21" s="413" t="s">
        <v>59</v>
      </c>
      <c r="B21" s="1251" t="s">
        <v>1576</v>
      </c>
      <c r="C21" s="1252"/>
      <c r="D21" s="1253"/>
      <c r="E21" s="416">
        <v>5.0599999999999996</v>
      </c>
      <c r="F21" s="415"/>
      <c r="G21" s="416"/>
      <c r="H21" s="416"/>
      <c r="I21" s="419"/>
      <c r="J21" s="416"/>
      <c r="K21" s="416"/>
      <c r="L21" s="419"/>
      <c r="M21" s="1031"/>
      <c r="N21" s="1031"/>
      <c r="O21" s="419"/>
      <c r="P21" s="420" t="s">
        <v>1408</v>
      </c>
    </row>
    <row r="22" spans="1:20" ht="12" customHeight="1">
      <c r="A22" s="423" t="s">
        <v>113</v>
      </c>
      <c r="B22" s="1251" t="s">
        <v>1577</v>
      </c>
      <c r="C22" s="1252"/>
      <c r="D22" s="1253"/>
      <c r="E22" s="416">
        <v>1.22</v>
      </c>
      <c r="F22" s="415"/>
      <c r="G22" s="416"/>
      <c r="H22" s="416"/>
      <c r="I22" s="419"/>
      <c r="J22" s="1031"/>
      <c r="K22" s="1031"/>
      <c r="L22" s="419"/>
      <c r="M22" s="1031"/>
      <c r="N22" s="1031"/>
      <c r="O22" s="419"/>
      <c r="P22" s="420" t="s">
        <v>1408</v>
      </c>
    </row>
    <row r="23" spans="1:20" ht="12" customHeight="1">
      <c r="A23" s="413" t="s">
        <v>2014</v>
      </c>
      <c r="B23" s="1251" t="s">
        <v>1591</v>
      </c>
      <c r="C23" s="1252"/>
      <c r="D23" s="1253"/>
      <c r="E23" s="416">
        <v>0.25</v>
      </c>
      <c r="F23" s="415"/>
      <c r="G23" s="416"/>
      <c r="H23" s="416"/>
      <c r="I23" s="419"/>
      <c r="J23" s="1031"/>
      <c r="K23" s="1031"/>
      <c r="L23" s="419"/>
      <c r="M23" s="1031"/>
      <c r="N23" s="1031"/>
      <c r="O23" s="419"/>
      <c r="P23" s="420" t="s">
        <v>1408</v>
      </c>
    </row>
    <row r="24" spans="1:20" ht="12" customHeight="1">
      <c r="A24" s="413" t="s">
        <v>2015</v>
      </c>
      <c r="B24" s="1251" t="s">
        <v>1662</v>
      </c>
      <c r="C24" s="1252"/>
      <c r="D24" s="1253"/>
      <c r="E24" s="416">
        <v>0.9</v>
      </c>
      <c r="F24" s="415"/>
      <c r="G24" s="416"/>
      <c r="H24" s="416"/>
      <c r="I24" s="419"/>
      <c r="J24" s="1031"/>
      <c r="K24" s="1031"/>
      <c r="L24" s="419"/>
      <c r="M24" s="1031"/>
      <c r="N24" s="1031"/>
      <c r="O24" s="419"/>
      <c r="P24" s="420" t="s">
        <v>1408</v>
      </c>
    </row>
    <row r="25" spans="1:20" ht="12" customHeight="1">
      <c r="A25" s="424" t="s">
        <v>2016</v>
      </c>
      <c r="B25" s="1251" t="s">
        <v>1471</v>
      </c>
      <c r="C25" s="1252"/>
      <c r="D25" s="1253"/>
      <c r="E25" s="416">
        <v>2.74</v>
      </c>
      <c r="F25" s="415"/>
      <c r="G25" s="416"/>
      <c r="H25" s="416"/>
      <c r="I25" s="419"/>
      <c r="J25" s="416"/>
      <c r="K25" s="416"/>
      <c r="L25" s="419"/>
      <c r="M25" s="1031"/>
      <c r="N25" s="1031"/>
      <c r="O25" s="419"/>
      <c r="P25" s="420" t="s">
        <v>1408</v>
      </c>
    </row>
    <row r="26" spans="1:20" ht="12" customHeight="1">
      <c r="A26" s="413" t="s">
        <v>2017</v>
      </c>
      <c r="B26" s="1251" t="s">
        <v>1428</v>
      </c>
      <c r="C26" s="1252"/>
      <c r="D26" s="1253"/>
      <c r="E26" s="416">
        <v>7.91</v>
      </c>
      <c r="F26" s="415"/>
      <c r="G26" s="416"/>
      <c r="H26" s="416"/>
      <c r="I26" s="419"/>
      <c r="J26" s="416"/>
      <c r="K26" s="416"/>
      <c r="L26" s="419"/>
      <c r="M26" s="1031"/>
      <c r="N26" s="1031"/>
      <c r="O26" s="419"/>
      <c r="P26" s="420" t="s">
        <v>1408</v>
      </c>
    </row>
    <row r="27" spans="1:20" ht="12" customHeight="1">
      <c r="A27" s="413" t="s">
        <v>2018</v>
      </c>
      <c r="B27" s="1251" t="s">
        <v>366</v>
      </c>
      <c r="C27" s="1252"/>
      <c r="D27" s="1253"/>
      <c r="E27" s="416">
        <v>0.36</v>
      </c>
      <c r="F27" s="415"/>
      <c r="G27" s="416"/>
      <c r="H27" s="416"/>
      <c r="I27" s="419"/>
      <c r="J27" s="416"/>
      <c r="K27" s="416"/>
      <c r="L27" s="419"/>
      <c r="M27" s="1031"/>
      <c r="N27" s="1031"/>
      <c r="O27" s="419"/>
      <c r="P27" s="420" t="s">
        <v>1408</v>
      </c>
    </row>
    <row r="28" spans="1:20" ht="12" customHeight="1">
      <c r="A28" s="413" t="s">
        <v>2019</v>
      </c>
      <c r="B28" s="1251" t="s">
        <v>1427</v>
      </c>
      <c r="C28" s="1252"/>
      <c r="D28" s="1253"/>
      <c r="E28" s="416">
        <v>10.52</v>
      </c>
      <c r="F28" s="415"/>
      <c r="G28" s="416"/>
      <c r="H28" s="416"/>
      <c r="I28" s="419"/>
      <c r="J28" s="416"/>
      <c r="K28" s="416"/>
      <c r="L28" s="419"/>
      <c r="M28" s="1031"/>
      <c r="N28" s="1031"/>
      <c r="O28" s="419"/>
      <c r="P28" s="420" t="s">
        <v>1408</v>
      </c>
    </row>
    <row r="29" spans="1:20" ht="12" customHeight="1">
      <c r="A29" s="413" t="s">
        <v>2020</v>
      </c>
      <c r="B29" s="1251" t="s">
        <v>360</v>
      </c>
      <c r="C29" s="1252"/>
      <c r="D29" s="1253"/>
      <c r="E29" s="416">
        <v>6.98</v>
      </c>
      <c r="F29" s="415"/>
      <c r="G29" s="416"/>
      <c r="H29" s="416"/>
      <c r="I29" s="419"/>
      <c r="J29" s="416"/>
      <c r="K29" s="416"/>
      <c r="L29" s="419"/>
      <c r="M29" s="1031"/>
      <c r="N29" s="1031"/>
      <c r="O29" s="419"/>
      <c r="P29" s="420" t="s">
        <v>1408</v>
      </c>
    </row>
    <row r="30" spans="1:20" ht="12" customHeight="1">
      <c r="A30" s="413" t="s">
        <v>2021</v>
      </c>
      <c r="B30" s="1251" t="s">
        <v>1642</v>
      </c>
      <c r="C30" s="1252"/>
      <c r="D30" s="1253"/>
      <c r="E30" s="416">
        <v>8.3000000000000007</v>
      </c>
      <c r="F30" s="415"/>
      <c r="G30" s="416"/>
      <c r="H30" s="416"/>
      <c r="I30" s="417"/>
      <c r="J30" s="416"/>
      <c r="K30" s="416"/>
      <c r="L30" s="417"/>
      <c r="M30" s="1031"/>
      <c r="N30" s="1031"/>
      <c r="O30" s="417"/>
      <c r="P30" s="420" t="s">
        <v>1408</v>
      </c>
    </row>
    <row r="31" spans="1:20" ht="12" customHeight="1">
      <c r="A31" s="413" t="s">
        <v>2022</v>
      </c>
      <c r="B31" s="1251" t="s">
        <v>114</v>
      </c>
      <c r="C31" s="1252"/>
      <c r="D31" s="1253"/>
      <c r="E31" s="416">
        <v>0.25</v>
      </c>
      <c r="F31" s="415"/>
      <c r="G31" s="416"/>
      <c r="H31" s="416"/>
      <c r="I31" s="419"/>
      <c r="J31" s="416"/>
      <c r="K31" s="416"/>
      <c r="L31" s="419"/>
      <c r="M31" s="1031"/>
      <c r="N31" s="1031"/>
      <c r="O31" s="419"/>
      <c r="P31" s="420" t="s">
        <v>1408</v>
      </c>
    </row>
    <row r="32" spans="1:20" ht="12" customHeight="1">
      <c r="A32" s="424"/>
      <c r="B32" s="1251" t="s">
        <v>1408</v>
      </c>
      <c r="C32" s="1252"/>
      <c r="D32" s="1253"/>
      <c r="E32" s="416" t="s">
        <v>1408</v>
      </c>
      <c r="F32" s="415"/>
      <c r="G32" s="416"/>
      <c r="H32" s="416"/>
      <c r="I32" s="426"/>
      <c r="J32" s="416"/>
      <c r="K32" s="416"/>
      <c r="L32" s="426"/>
      <c r="M32" s="416"/>
      <c r="N32" s="416"/>
      <c r="O32" s="426"/>
      <c r="P32" s="420" t="s">
        <v>1408</v>
      </c>
    </row>
    <row r="33" spans="1:62" s="427" customFormat="1" ht="12" customHeight="1">
      <c r="A33" s="1241"/>
      <c r="B33" s="1241"/>
      <c r="C33" s="1241"/>
      <c r="D33" s="1241"/>
      <c r="E33" s="1241"/>
      <c r="F33" s="1241"/>
      <c r="G33" s="1241"/>
      <c r="H33" s="1241"/>
      <c r="I33" s="1241"/>
      <c r="J33" s="1241"/>
      <c r="K33" s="1241"/>
      <c r="L33" s="1241"/>
      <c r="M33" s="1241"/>
      <c r="N33" s="1241"/>
      <c r="O33" s="1241"/>
    </row>
    <row r="34" spans="1:62" s="432" customFormat="1" ht="12" customHeight="1">
      <c r="A34" s="1242" t="s">
        <v>142</v>
      </c>
      <c r="B34" s="1243"/>
      <c r="C34" s="1243"/>
      <c r="D34" s="1243"/>
      <c r="E34" s="428">
        <v>100</v>
      </c>
      <c r="F34" s="429"/>
      <c r="G34" s="430"/>
      <c r="H34" s="430"/>
      <c r="I34" s="419"/>
      <c r="J34" s="430"/>
      <c r="K34" s="430"/>
      <c r="L34" s="419"/>
      <c r="M34" s="430"/>
      <c r="N34" s="430"/>
      <c r="O34" s="419"/>
      <c r="P34" s="431"/>
    </row>
    <row r="35" spans="1:62" s="432" customFormat="1" ht="12" customHeight="1">
      <c r="A35" s="1263" t="s">
        <v>143</v>
      </c>
      <c r="B35" s="1264"/>
      <c r="C35" s="1264"/>
      <c r="D35" s="1264"/>
      <c r="E35" s="433"/>
      <c r="F35" s="434"/>
      <c r="G35" s="434"/>
      <c r="H35" s="434"/>
      <c r="I35" s="435"/>
      <c r="J35" s="1041"/>
      <c r="K35" s="1041"/>
      <c r="L35" s="1042"/>
      <c r="M35" s="436"/>
      <c r="N35" s="436"/>
      <c r="O35" s="437"/>
      <c r="P35" s="431"/>
    </row>
    <row r="36" spans="1:62" ht="3.75" customHeight="1">
      <c r="A36" s="364"/>
      <c r="B36" s="364"/>
      <c r="C36" s="364"/>
      <c r="D36" s="364"/>
      <c r="E36" s="438"/>
      <c r="F36" s="439"/>
      <c r="G36" s="439"/>
      <c r="H36" s="439"/>
      <c r="I36" s="440"/>
      <c r="J36" s="439"/>
      <c r="K36" s="439"/>
      <c r="L36" s="393"/>
      <c r="M36" s="364"/>
      <c r="N36" s="364"/>
      <c r="O36" s="393"/>
    </row>
    <row r="37" spans="1:62" ht="6.75" customHeight="1">
      <c r="A37" s="364"/>
      <c r="B37" s="364"/>
      <c r="C37" s="364"/>
      <c r="D37" s="364"/>
      <c r="E37" s="438"/>
      <c r="F37" s="439"/>
      <c r="G37" s="439"/>
      <c r="H37" s="439"/>
      <c r="I37" s="440"/>
      <c r="J37" s="439"/>
      <c r="K37" s="439"/>
      <c r="L37" s="393"/>
      <c r="M37" s="364"/>
      <c r="N37" s="364"/>
      <c r="O37" s="393"/>
    </row>
    <row r="38" spans="1:62" ht="12" customHeight="1">
      <c r="A38" s="1268" t="s">
        <v>1968</v>
      </c>
      <c r="B38" s="1269"/>
      <c r="C38" s="1269"/>
      <c r="D38" s="1269"/>
      <c r="E38" s="441"/>
      <c r="F38" s="442"/>
      <c r="G38" s="1270"/>
      <c r="H38" s="1270"/>
      <c r="I38" s="1270"/>
      <c r="J38" s="439"/>
      <c r="K38" s="443"/>
      <c r="L38" s="1270"/>
      <c r="M38" s="1270"/>
      <c r="N38" s="1270"/>
      <c r="O38" s="1270"/>
    </row>
    <row r="39" spans="1:62" ht="12" customHeight="1">
      <c r="A39" s="444" t="s">
        <v>38</v>
      </c>
      <c r="B39" s="444"/>
      <c r="C39" s="445"/>
      <c r="D39" s="445"/>
      <c r="E39" s="438"/>
      <c r="F39" s="439"/>
      <c r="G39" s="444" t="s">
        <v>1298</v>
      </c>
      <c r="H39" s="446"/>
      <c r="I39" s="447"/>
      <c r="J39" s="439"/>
      <c r="K39" s="444"/>
      <c r="L39" s="1276" t="s">
        <v>144</v>
      </c>
      <c r="M39" s="1276"/>
      <c r="N39" s="445"/>
      <c r="O39" s="448"/>
    </row>
    <row r="40" spans="1:62" ht="12" customHeight="1">
      <c r="Q40" s="450"/>
    </row>
    <row r="41" spans="1:62" s="364" customFormat="1">
      <c r="A41" s="356"/>
      <c r="B41" s="357"/>
      <c r="C41" s="357"/>
      <c r="D41" s="357"/>
      <c r="E41" s="358"/>
      <c r="F41" s="359"/>
      <c r="G41" s="359"/>
      <c r="H41" s="359"/>
      <c r="I41" s="360"/>
      <c r="J41" s="359"/>
      <c r="K41" s="359"/>
      <c r="L41" s="361"/>
      <c r="M41" s="356"/>
      <c r="N41" s="356"/>
      <c r="O41" s="361"/>
      <c r="P41" s="362"/>
      <c r="Q41" s="363"/>
      <c r="R41" s="363"/>
      <c r="S41" s="363"/>
      <c r="T41" s="363"/>
      <c r="U41" s="363"/>
      <c r="V41" s="363"/>
      <c r="W41" s="363"/>
      <c r="X41" s="363"/>
      <c r="Y41" s="363"/>
      <c r="Z41" s="363"/>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363"/>
      <c r="AZ41" s="363"/>
      <c r="BA41" s="363"/>
      <c r="BB41" s="363"/>
      <c r="BC41" s="363"/>
      <c r="BD41" s="363"/>
      <c r="BE41" s="363"/>
      <c r="BF41" s="363"/>
      <c r="BG41" s="363"/>
      <c r="BH41" s="363"/>
      <c r="BI41" s="363"/>
      <c r="BJ41" s="363"/>
    </row>
    <row r="42" spans="1:62" s="364" customFormat="1" ht="15.75">
      <c r="A42" s="365" t="s">
        <v>1290</v>
      </c>
      <c r="B42" s="357"/>
      <c r="C42" s="357"/>
      <c r="E42" s="366"/>
      <c r="F42" s="357"/>
      <c r="G42" s="357"/>
      <c r="H42" s="357"/>
      <c r="I42" s="367"/>
      <c r="J42" s="356"/>
      <c r="K42" s="356"/>
      <c r="L42" s="368"/>
      <c r="M42" s="369"/>
      <c r="N42" s="370"/>
      <c r="O42" s="371"/>
      <c r="P42" s="362"/>
      <c r="Q42" s="363"/>
      <c r="R42" s="363"/>
      <c r="S42" s="363"/>
      <c r="T42" s="363"/>
      <c r="U42" s="363"/>
      <c r="V42" s="363"/>
      <c r="W42" s="363"/>
      <c r="X42" s="363"/>
      <c r="Y42" s="363"/>
      <c r="Z42" s="363"/>
      <c r="AA42" s="363"/>
      <c r="AB42" s="363"/>
      <c r="AC42" s="363"/>
      <c r="AD42" s="363"/>
      <c r="AE42" s="363"/>
      <c r="AF42" s="363"/>
      <c r="AG42" s="363"/>
      <c r="AH42" s="363"/>
      <c r="AI42" s="363"/>
      <c r="AJ42" s="363"/>
      <c r="AK42" s="363"/>
      <c r="AL42" s="363"/>
      <c r="AM42" s="363"/>
      <c r="AN42" s="363"/>
      <c r="AO42" s="363"/>
      <c r="AP42" s="363"/>
      <c r="AQ42" s="363"/>
      <c r="AR42" s="363"/>
      <c r="AS42" s="363"/>
      <c r="AT42" s="363"/>
      <c r="AU42" s="363"/>
      <c r="AV42" s="363"/>
      <c r="AW42" s="363"/>
      <c r="AX42" s="363"/>
      <c r="AY42" s="363"/>
      <c r="AZ42" s="363"/>
      <c r="BA42" s="363"/>
      <c r="BB42" s="363"/>
      <c r="BC42" s="363"/>
      <c r="BD42" s="363"/>
      <c r="BE42" s="363"/>
      <c r="BF42" s="363"/>
      <c r="BG42" s="363"/>
      <c r="BH42" s="363"/>
      <c r="BI42" s="363"/>
      <c r="BJ42" s="363"/>
    </row>
    <row r="43" spans="1:62" s="364" customFormat="1" ht="5.25" customHeight="1">
      <c r="A43" s="356"/>
      <c r="B43" s="356"/>
      <c r="C43" s="356"/>
      <c r="D43" s="356"/>
      <c r="E43" s="372"/>
      <c r="F43" s="356"/>
      <c r="G43" s="356"/>
      <c r="H43" s="356"/>
      <c r="I43" s="361"/>
      <c r="J43" s="356"/>
      <c r="K43" s="356"/>
      <c r="L43" s="361"/>
      <c r="M43" s="356"/>
      <c r="N43" s="356"/>
      <c r="O43" s="361"/>
      <c r="P43" s="362"/>
      <c r="Q43" s="363"/>
      <c r="R43" s="363"/>
      <c r="S43" s="363"/>
      <c r="T43" s="363"/>
      <c r="U43" s="363"/>
      <c r="V43" s="363"/>
      <c r="W43" s="363"/>
      <c r="X43" s="363"/>
      <c r="Y43" s="363"/>
      <c r="Z43" s="363"/>
      <c r="AA43" s="363"/>
      <c r="AB43" s="363"/>
      <c r="AC43" s="363"/>
      <c r="AD43" s="363"/>
      <c r="AE43" s="363"/>
      <c r="AF43" s="363"/>
      <c r="AG43" s="363"/>
      <c r="AH43" s="363"/>
      <c r="AI43" s="363"/>
      <c r="AJ43" s="363"/>
      <c r="AK43" s="363"/>
      <c r="AL43" s="363"/>
      <c r="AM43" s="363"/>
      <c r="AN43" s="363"/>
      <c r="AO43" s="363"/>
      <c r="AP43" s="363"/>
      <c r="AQ43" s="363"/>
      <c r="AR43" s="363"/>
      <c r="AS43" s="363"/>
      <c r="AT43" s="363"/>
      <c r="AU43" s="363"/>
      <c r="AV43" s="363"/>
      <c r="AW43" s="363"/>
      <c r="AX43" s="363"/>
      <c r="AY43" s="363"/>
      <c r="AZ43" s="363"/>
      <c r="BA43" s="363"/>
      <c r="BB43" s="363"/>
      <c r="BC43" s="363"/>
      <c r="BD43" s="363"/>
      <c r="BE43" s="363"/>
      <c r="BF43" s="363"/>
      <c r="BG43" s="363"/>
      <c r="BH43" s="363"/>
      <c r="BI43" s="363"/>
      <c r="BJ43" s="363"/>
    </row>
    <row r="44" spans="1:62" s="364" customFormat="1" ht="12" customHeight="1">
      <c r="A44" s="373" t="s">
        <v>128</v>
      </c>
      <c r="B44" s="374"/>
      <c r="C44" s="374"/>
      <c r="D44" s="374"/>
      <c r="E44" s="375"/>
      <c r="F44" s="376"/>
      <c r="G44" s="377" t="s">
        <v>27</v>
      </c>
      <c r="H44" s="378"/>
      <c r="I44" s="378"/>
      <c r="J44" s="378"/>
      <c r="K44" s="379"/>
      <c r="L44" s="380" t="s">
        <v>28</v>
      </c>
      <c r="M44" s="381"/>
      <c r="N44" s="382"/>
      <c r="O44" s="383"/>
      <c r="P44" s="362"/>
      <c r="Q44" s="363"/>
      <c r="R44" s="363"/>
      <c r="S44" s="363"/>
      <c r="T44" s="363"/>
      <c r="U44" s="363"/>
      <c r="V44" s="363"/>
      <c r="W44" s="363"/>
      <c r="X44" s="363"/>
      <c r="Y44" s="363"/>
      <c r="Z44" s="363"/>
      <c r="AA44" s="363"/>
      <c r="AB44" s="363"/>
      <c r="AC44" s="363"/>
      <c r="AD44" s="363"/>
      <c r="AE44" s="363"/>
      <c r="AF44" s="363"/>
      <c r="AG44" s="363"/>
      <c r="AH44" s="363"/>
      <c r="AI44" s="363"/>
      <c r="AJ44" s="363"/>
      <c r="AK44" s="363"/>
      <c r="AL44" s="363"/>
      <c r="AM44" s="363"/>
      <c r="AN44" s="363"/>
      <c r="AO44" s="363"/>
      <c r="AP44" s="363"/>
      <c r="AQ44" s="363"/>
      <c r="AR44" s="363"/>
      <c r="AS44" s="363"/>
      <c r="AT44" s="363"/>
      <c r="AU44" s="363"/>
      <c r="AV44" s="363"/>
      <c r="AW44" s="363"/>
      <c r="AX44" s="363"/>
      <c r="AY44" s="363"/>
      <c r="AZ44" s="363"/>
      <c r="BA44" s="363"/>
      <c r="BB44" s="363"/>
      <c r="BC44" s="363"/>
      <c r="BD44" s="363"/>
      <c r="BE44" s="363"/>
      <c r="BF44" s="363"/>
      <c r="BG44" s="363"/>
      <c r="BH44" s="363"/>
      <c r="BI44" s="363"/>
      <c r="BJ44" s="363"/>
    </row>
    <row r="45" spans="1:62" s="364" customFormat="1" ht="12" customHeight="1">
      <c r="A45" s="1265" t="s">
        <v>1466</v>
      </c>
      <c r="B45" s="1266"/>
      <c r="C45" s="1266"/>
      <c r="D45" s="1266"/>
      <c r="E45" s="1266"/>
      <c r="F45" s="1267"/>
      <c r="G45" s="1284" t="s">
        <v>1469</v>
      </c>
      <c r="H45" s="1285"/>
      <c r="I45" s="1285"/>
      <c r="J45" s="1285"/>
      <c r="K45" s="1286"/>
      <c r="L45" s="1281" t="s">
        <v>1470</v>
      </c>
      <c r="M45" s="1282"/>
      <c r="N45" s="1282"/>
      <c r="O45" s="1283"/>
      <c r="P45" s="362"/>
      <c r="Q45" s="363"/>
      <c r="R45" s="363"/>
      <c r="S45" s="363"/>
      <c r="T45" s="363"/>
      <c r="U45" s="363"/>
      <c r="V45" s="363"/>
      <c r="W45" s="363"/>
      <c r="X45" s="363"/>
      <c r="Y45" s="363"/>
      <c r="Z45" s="363"/>
      <c r="AA45" s="363"/>
      <c r="AB45" s="363"/>
      <c r="AC45" s="363"/>
      <c r="AD45" s="363"/>
      <c r="AE45" s="363"/>
      <c r="AF45" s="363"/>
      <c r="AG45" s="363"/>
      <c r="AH45" s="363"/>
      <c r="AI45" s="363"/>
      <c r="AJ45" s="363"/>
      <c r="AK45" s="363"/>
      <c r="AL45" s="363"/>
      <c r="AM45" s="363"/>
      <c r="AN45" s="363"/>
      <c r="AO45" s="363"/>
      <c r="AP45" s="363"/>
      <c r="AQ45" s="363"/>
      <c r="AR45" s="363"/>
      <c r="AS45" s="363"/>
      <c r="AT45" s="363"/>
      <c r="AU45" s="363"/>
      <c r="AV45" s="363"/>
      <c r="AW45" s="363"/>
      <c r="AX45" s="363"/>
      <c r="AY45" s="363"/>
      <c r="AZ45" s="363"/>
      <c r="BA45" s="363"/>
      <c r="BB45" s="363"/>
      <c r="BC45" s="363"/>
      <c r="BD45" s="363"/>
      <c r="BE45" s="363"/>
      <c r="BF45" s="363"/>
      <c r="BG45" s="363"/>
      <c r="BH45" s="363"/>
      <c r="BI45" s="363"/>
      <c r="BJ45" s="363"/>
    </row>
    <row r="46" spans="1:62" s="384" customFormat="1" ht="6.75">
      <c r="B46" s="385"/>
      <c r="C46" s="385"/>
      <c r="D46" s="385"/>
      <c r="E46" s="386"/>
      <c r="F46" s="385"/>
      <c r="G46" s="385"/>
      <c r="H46" s="385"/>
      <c r="I46" s="387"/>
      <c r="J46" s="385"/>
      <c r="K46" s="385"/>
      <c r="L46" s="387"/>
      <c r="M46" s="385"/>
      <c r="N46" s="385"/>
      <c r="O46" s="387"/>
      <c r="P46" s="388"/>
      <c r="Q46" s="389"/>
      <c r="R46" s="389"/>
      <c r="S46" s="389"/>
      <c r="T46" s="389"/>
      <c r="U46" s="389"/>
      <c r="V46" s="389"/>
      <c r="W46" s="389"/>
      <c r="X46" s="389"/>
      <c r="Y46" s="389"/>
      <c r="Z46" s="389"/>
      <c r="AA46" s="389"/>
      <c r="AB46" s="389"/>
      <c r="AC46" s="389"/>
      <c r="AD46" s="389"/>
      <c r="AE46" s="389"/>
      <c r="AF46" s="389"/>
      <c r="AG46" s="389"/>
      <c r="AH46" s="389"/>
      <c r="AI46" s="389"/>
      <c r="AJ46" s="389"/>
      <c r="AK46" s="389"/>
      <c r="AL46" s="389"/>
      <c r="AM46" s="389"/>
      <c r="AN46" s="389"/>
      <c r="AO46" s="389"/>
      <c r="AP46" s="389"/>
      <c r="AQ46" s="389"/>
      <c r="AR46" s="389"/>
      <c r="AS46" s="389"/>
      <c r="AT46" s="389"/>
      <c r="AU46" s="389"/>
      <c r="AV46" s="389"/>
      <c r="AW46" s="389"/>
      <c r="AX46" s="389"/>
      <c r="AY46" s="389"/>
      <c r="AZ46" s="389"/>
      <c r="BA46" s="389"/>
      <c r="BB46" s="389"/>
      <c r="BC46" s="389"/>
      <c r="BD46" s="389"/>
      <c r="BE46" s="389"/>
      <c r="BF46" s="389"/>
      <c r="BG46" s="389"/>
      <c r="BH46" s="389"/>
      <c r="BI46" s="389"/>
      <c r="BJ46" s="389"/>
    </row>
    <row r="47" spans="1:62" s="364" customFormat="1" ht="12" customHeight="1">
      <c r="A47" s="373" t="s">
        <v>129</v>
      </c>
      <c r="B47" s="374"/>
      <c r="C47" s="374"/>
      <c r="D47" s="374"/>
      <c r="E47" s="375"/>
      <c r="F47" s="376"/>
      <c r="G47" s="373" t="s">
        <v>130</v>
      </c>
      <c r="H47" s="374"/>
      <c r="I47" s="390"/>
      <c r="J47" s="374"/>
      <c r="K47" s="376"/>
      <c r="L47" s="390" t="s">
        <v>131</v>
      </c>
      <c r="M47" s="374"/>
      <c r="N47" s="374"/>
      <c r="O47" s="391"/>
      <c r="P47" s="362"/>
      <c r="Q47" s="363"/>
      <c r="R47" s="363"/>
      <c r="S47" s="363"/>
      <c r="T47" s="363"/>
      <c r="U47" s="363"/>
      <c r="V47" s="363"/>
      <c r="W47" s="363"/>
      <c r="X47" s="363"/>
      <c r="Y47" s="363"/>
      <c r="Z47" s="363"/>
      <c r="AA47" s="363"/>
      <c r="AB47" s="363"/>
      <c r="AC47" s="363"/>
      <c r="AD47" s="363"/>
      <c r="AE47" s="363"/>
      <c r="AF47" s="363"/>
      <c r="AG47" s="363"/>
      <c r="AH47" s="363"/>
      <c r="AI47" s="363"/>
      <c r="AJ47" s="363"/>
      <c r="AK47" s="363"/>
      <c r="AL47" s="363"/>
      <c r="AM47" s="363"/>
      <c r="AN47" s="363"/>
      <c r="AO47" s="363"/>
      <c r="AP47" s="363"/>
      <c r="AQ47" s="363"/>
      <c r="AR47" s="363"/>
      <c r="AS47" s="363"/>
      <c r="AT47" s="363"/>
      <c r="AU47" s="363"/>
      <c r="AV47" s="363"/>
      <c r="AW47" s="363"/>
      <c r="AX47" s="363"/>
      <c r="AY47" s="363"/>
      <c r="AZ47" s="363"/>
      <c r="BA47" s="363"/>
      <c r="BB47" s="363"/>
      <c r="BC47" s="363"/>
      <c r="BD47" s="363"/>
      <c r="BE47" s="363"/>
      <c r="BF47" s="363"/>
      <c r="BG47" s="363"/>
      <c r="BH47" s="363"/>
      <c r="BI47" s="363"/>
      <c r="BJ47" s="363"/>
    </row>
    <row r="48" spans="1:62" s="364" customFormat="1" ht="12" customHeight="1">
      <c r="A48" s="1265" t="s">
        <v>1424</v>
      </c>
      <c r="B48" s="1266"/>
      <c r="C48" s="1266"/>
      <c r="D48" s="1266"/>
      <c r="E48" s="1266"/>
      <c r="F48" s="1267"/>
      <c r="G48" s="1265" t="s">
        <v>1975</v>
      </c>
      <c r="H48" s="1266"/>
      <c r="I48" s="1266"/>
      <c r="J48" s="1266"/>
      <c r="K48" s="1267"/>
      <c r="L48" s="1274"/>
      <c r="M48" s="1274"/>
      <c r="N48" s="1274"/>
      <c r="O48" s="1275"/>
      <c r="P48" s="362"/>
      <c r="Q48" s="363"/>
      <c r="R48" s="363"/>
      <c r="S48" s="363"/>
      <c r="T48" s="363"/>
      <c r="U48" s="363"/>
      <c r="V48" s="363"/>
      <c r="W48" s="363"/>
      <c r="X48" s="363"/>
      <c r="Y48" s="363"/>
      <c r="Z48" s="363"/>
      <c r="AA48" s="363"/>
      <c r="AB48" s="363"/>
      <c r="AC48" s="363"/>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363"/>
      <c r="AZ48" s="363"/>
      <c r="BA48" s="363"/>
      <c r="BB48" s="363"/>
      <c r="BC48" s="363"/>
      <c r="BD48" s="363"/>
      <c r="BE48" s="363"/>
      <c r="BF48" s="363"/>
      <c r="BG48" s="363"/>
      <c r="BH48" s="363"/>
      <c r="BI48" s="363"/>
      <c r="BJ48" s="363"/>
    </row>
    <row r="49" spans="1:62" s="384" customFormat="1" ht="6.75">
      <c r="B49" s="385"/>
      <c r="C49" s="385"/>
      <c r="D49" s="385"/>
      <c r="E49" s="386"/>
      <c r="F49" s="385"/>
      <c r="G49" s="385"/>
      <c r="H49" s="385"/>
      <c r="I49" s="387"/>
      <c r="J49" s="385"/>
      <c r="K49" s="385"/>
      <c r="L49" s="387"/>
      <c r="M49" s="385"/>
      <c r="N49" s="385"/>
      <c r="O49" s="387"/>
      <c r="P49" s="388"/>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9"/>
      <c r="AO49" s="389"/>
      <c r="AP49" s="389"/>
      <c r="AQ49" s="389"/>
      <c r="AR49" s="389"/>
      <c r="AS49" s="389"/>
      <c r="AT49" s="389"/>
      <c r="AU49" s="389"/>
      <c r="AV49" s="389"/>
      <c r="AW49" s="389"/>
      <c r="AX49" s="389"/>
      <c r="AY49" s="389"/>
      <c r="AZ49" s="389"/>
      <c r="BA49" s="389"/>
      <c r="BB49" s="389"/>
      <c r="BC49" s="389"/>
      <c r="BD49" s="389"/>
      <c r="BE49" s="389"/>
      <c r="BF49" s="389"/>
      <c r="BG49" s="389"/>
      <c r="BH49" s="389"/>
      <c r="BI49" s="389"/>
      <c r="BJ49" s="389"/>
    </row>
    <row r="50" spans="1:62" s="364" customFormat="1" ht="12" customHeight="1">
      <c r="A50" s="373" t="s">
        <v>132</v>
      </c>
      <c r="B50" s="374"/>
      <c r="C50" s="374"/>
      <c r="D50" s="374"/>
      <c r="E50" s="392"/>
      <c r="F50" s="376"/>
      <c r="G50" s="373" t="s">
        <v>133</v>
      </c>
      <c r="H50" s="374"/>
      <c r="I50" s="390"/>
      <c r="J50" s="374"/>
      <c r="K50" s="376"/>
      <c r="L50" s="393"/>
      <c r="O50" s="393"/>
      <c r="P50" s="362"/>
      <c r="Q50" s="363"/>
      <c r="R50" s="363"/>
      <c r="S50" s="363"/>
      <c r="T50" s="363"/>
      <c r="U50" s="363"/>
      <c r="V50" s="363"/>
      <c r="W50" s="363"/>
      <c r="X50" s="363"/>
      <c r="Y50" s="363"/>
      <c r="Z50" s="363"/>
      <c r="AA50" s="363"/>
      <c r="AB50" s="363"/>
      <c r="AC50" s="363"/>
      <c r="AD50" s="363"/>
      <c r="AE50" s="363"/>
      <c r="AF50" s="363"/>
      <c r="AG50" s="363"/>
      <c r="AH50" s="363"/>
      <c r="AI50" s="363"/>
      <c r="AJ50" s="363"/>
      <c r="AK50" s="363"/>
      <c r="AL50" s="363"/>
      <c r="AM50" s="363"/>
      <c r="AN50" s="363"/>
      <c r="AO50" s="363"/>
      <c r="AP50" s="363"/>
      <c r="AQ50" s="363"/>
      <c r="AR50" s="363"/>
      <c r="AS50" s="363"/>
      <c r="AT50" s="363"/>
      <c r="AU50" s="363"/>
      <c r="AV50" s="363"/>
      <c r="AW50" s="363"/>
      <c r="AX50" s="363"/>
      <c r="AY50" s="363"/>
      <c r="AZ50" s="363"/>
      <c r="BA50" s="363"/>
      <c r="BB50" s="363"/>
      <c r="BC50" s="363"/>
      <c r="BD50" s="363"/>
      <c r="BE50" s="363"/>
      <c r="BF50" s="363"/>
      <c r="BG50" s="363"/>
      <c r="BH50" s="363"/>
      <c r="BI50" s="363"/>
      <c r="BJ50" s="363"/>
    </row>
    <row r="51" spans="1:62" s="364" customFormat="1" ht="12" customHeight="1">
      <c r="A51" s="1265" t="s">
        <v>1467</v>
      </c>
      <c r="B51" s="1266"/>
      <c r="C51" s="1266"/>
      <c r="D51" s="1266"/>
      <c r="E51" s="1266"/>
      <c r="F51" s="1267"/>
      <c r="G51" s="1265" t="s">
        <v>1468</v>
      </c>
      <c r="H51" s="1266"/>
      <c r="I51" s="1266"/>
      <c r="J51" s="1266"/>
      <c r="K51" s="1267"/>
      <c r="L51" s="393"/>
      <c r="O51" s="393"/>
      <c r="P51" s="362"/>
      <c r="Q51" s="363"/>
      <c r="R51" s="363"/>
      <c r="S51" s="363"/>
      <c r="T51" s="363"/>
      <c r="U51" s="363"/>
      <c r="V51" s="363"/>
      <c r="W51" s="363"/>
      <c r="X51" s="363"/>
      <c r="Y51" s="363"/>
      <c r="Z51" s="363"/>
      <c r="AA51" s="363"/>
      <c r="AB51" s="363"/>
      <c r="AC51" s="363"/>
      <c r="AD51" s="363"/>
      <c r="AE51" s="363"/>
      <c r="AF51" s="363"/>
      <c r="AG51" s="363"/>
      <c r="AH51" s="363"/>
      <c r="AI51" s="363"/>
      <c r="AJ51" s="363"/>
      <c r="AK51" s="363"/>
      <c r="AL51" s="363"/>
      <c r="AM51" s="363"/>
      <c r="AN51" s="363"/>
      <c r="AO51" s="363"/>
      <c r="AP51" s="363"/>
      <c r="AQ51" s="363"/>
      <c r="AR51" s="363"/>
      <c r="AS51" s="363"/>
      <c r="AT51" s="363"/>
      <c r="AU51" s="363"/>
      <c r="AV51" s="363"/>
      <c r="AW51" s="363"/>
      <c r="AX51" s="363"/>
      <c r="AY51" s="363"/>
      <c r="AZ51" s="363"/>
      <c r="BA51" s="363"/>
      <c r="BB51" s="363"/>
      <c r="BC51" s="363"/>
      <c r="BD51" s="363"/>
      <c r="BE51" s="363"/>
      <c r="BF51" s="363"/>
      <c r="BG51" s="363"/>
      <c r="BH51" s="363"/>
      <c r="BI51" s="363"/>
      <c r="BJ51" s="363"/>
    </row>
    <row r="52" spans="1:62" s="389" customFormat="1" ht="6.75">
      <c r="A52" s="394"/>
      <c r="B52" s="384"/>
      <c r="C52" s="384"/>
      <c r="D52" s="384"/>
      <c r="E52" s="395"/>
      <c r="F52" s="396"/>
      <c r="G52" s="396"/>
      <c r="H52" s="396"/>
      <c r="I52" s="397"/>
      <c r="J52" s="398"/>
      <c r="K52" s="396"/>
      <c r="L52" s="397"/>
      <c r="M52" s="396"/>
      <c r="N52" s="396"/>
      <c r="O52" s="397"/>
      <c r="P52" s="388"/>
    </row>
    <row r="53" spans="1:62" s="402" customFormat="1" ht="12" customHeight="1">
      <c r="A53" s="1244" t="s">
        <v>29</v>
      </c>
      <c r="B53" s="1245" t="s">
        <v>134</v>
      </c>
      <c r="C53" s="1246"/>
      <c r="D53" s="1246"/>
      <c r="E53" s="1248" t="s">
        <v>135</v>
      </c>
      <c r="F53" s="1249" t="s">
        <v>136</v>
      </c>
      <c r="G53" s="1271" t="s">
        <v>1299</v>
      </c>
      <c r="H53" s="1272"/>
      <c r="I53" s="1273"/>
      <c r="J53" s="1271" t="s">
        <v>1472</v>
      </c>
      <c r="K53" s="1272"/>
      <c r="L53" s="1273"/>
      <c r="M53" s="1271" t="s">
        <v>1985</v>
      </c>
      <c r="N53" s="1272"/>
      <c r="O53" s="1273"/>
      <c r="P53" s="1239" t="s">
        <v>1297</v>
      </c>
    </row>
    <row r="54" spans="1:62" ht="12" customHeight="1">
      <c r="A54" s="1244"/>
      <c r="B54" s="1247"/>
      <c r="C54" s="1246"/>
      <c r="D54" s="1246"/>
      <c r="E54" s="1248"/>
      <c r="F54" s="1249"/>
      <c r="G54" s="1250" t="s">
        <v>140</v>
      </c>
      <c r="H54" s="1250" t="s">
        <v>141</v>
      </c>
      <c r="I54" s="1254" t="s">
        <v>69</v>
      </c>
      <c r="J54" s="1250" t="s">
        <v>140</v>
      </c>
      <c r="K54" s="1250" t="s">
        <v>141</v>
      </c>
      <c r="L54" s="1254" t="s">
        <v>69</v>
      </c>
      <c r="M54" s="1250" t="s">
        <v>140</v>
      </c>
      <c r="N54" s="1250" t="s">
        <v>141</v>
      </c>
      <c r="O54" s="1254" t="s">
        <v>69</v>
      </c>
      <c r="P54" s="1239"/>
    </row>
    <row r="55" spans="1:62" ht="12" customHeight="1">
      <c r="A55" s="1244"/>
      <c r="B55" s="1247"/>
      <c r="C55" s="1246"/>
      <c r="D55" s="1246"/>
      <c r="E55" s="1248"/>
      <c r="F55" s="1249"/>
      <c r="G55" s="1250"/>
      <c r="H55" s="1250"/>
      <c r="I55" s="1254"/>
      <c r="J55" s="1250"/>
      <c r="K55" s="1250"/>
      <c r="L55" s="1254"/>
      <c r="M55" s="1250"/>
      <c r="N55" s="1250"/>
      <c r="O55" s="1254"/>
      <c r="P55" s="1239"/>
      <c r="Q55" s="1240"/>
      <c r="R55" s="1240"/>
      <c r="S55" s="1240"/>
      <c r="T55" s="1240"/>
    </row>
    <row r="56" spans="1:62" s="412" customFormat="1" ht="6.75">
      <c r="A56" s="404"/>
      <c r="B56" s="384"/>
      <c r="C56" s="384"/>
      <c r="D56" s="384"/>
      <c r="E56" s="405"/>
      <c r="F56" s="406"/>
      <c r="G56" s="407"/>
      <c r="H56" s="408"/>
      <c r="I56" s="669"/>
      <c r="J56" s="671"/>
      <c r="K56" s="672"/>
      <c r="L56" s="673"/>
      <c r="M56" s="672"/>
      <c r="N56" s="671"/>
      <c r="O56" s="669"/>
      <c r="P56" s="411"/>
      <c r="Q56" s="1240"/>
      <c r="R56" s="1240"/>
      <c r="S56" s="1240"/>
      <c r="T56" s="1240"/>
    </row>
    <row r="57" spans="1:62" ht="12" customHeight="1">
      <c r="A57" s="413" t="s">
        <v>12</v>
      </c>
      <c r="B57" s="1251" t="s">
        <v>285</v>
      </c>
      <c r="C57" s="1252"/>
      <c r="D57" s="1253"/>
      <c r="E57" s="416">
        <v>0.53</v>
      </c>
      <c r="F57" s="415"/>
      <c r="G57" s="416"/>
      <c r="H57" s="416"/>
      <c r="I57" s="419"/>
      <c r="J57" s="416"/>
      <c r="K57" s="416"/>
      <c r="L57" s="419"/>
      <c r="M57" s="670"/>
      <c r="N57" s="670"/>
      <c r="O57" s="419"/>
      <c r="P57" s="420" t="s">
        <v>2023</v>
      </c>
      <c r="Q57" s="1240"/>
      <c r="R57" s="1240"/>
      <c r="S57" s="1240"/>
      <c r="T57" s="1240"/>
    </row>
    <row r="58" spans="1:62" ht="12" customHeight="1">
      <c r="A58" s="413" t="s">
        <v>14</v>
      </c>
      <c r="B58" s="1251" t="s">
        <v>1426</v>
      </c>
      <c r="C58" s="1252"/>
      <c r="D58" s="1253"/>
      <c r="E58" s="416">
        <v>8.5500000000000007</v>
      </c>
      <c r="F58" s="415"/>
      <c r="G58" s="416"/>
      <c r="H58" s="416"/>
      <c r="I58" s="419"/>
      <c r="J58" s="416"/>
      <c r="K58" s="416"/>
      <c r="L58" s="419"/>
      <c r="M58" s="416"/>
      <c r="N58" s="416"/>
      <c r="O58" s="419"/>
      <c r="P58" s="420" t="s">
        <v>2023</v>
      </c>
      <c r="S58" s="421"/>
    </row>
    <row r="59" spans="1:62" ht="12" customHeight="1">
      <c r="A59" s="413" t="s">
        <v>16</v>
      </c>
      <c r="B59" s="1251" t="s">
        <v>1575</v>
      </c>
      <c r="C59" s="1252"/>
      <c r="D59" s="1253"/>
      <c r="E59" s="416">
        <v>10.45</v>
      </c>
      <c r="F59" s="415"/>
      <c r="G59" s="416"/>
      <c r="H59" s="416"/>
      <c r="I59" s="419"/>
      <c r="J59" s="416"/>
      <c r="K59" s="416"/>
      <c r="L59" s="419"/>
      <c r="M59" s="416"/>
      <c r="N59" s="416"/>
      <c r="O59" s="419"/>
      <c r="P59" s="420" t="s">
        <v>2023</v>
      </c>
      <c r="S59" s="422"/>
    </row>
    <row r="60" spans="1:62" ht="12" customHeight="1">
      <c r="A60" s="413" t="s">
        <v>53</v>
      </c>
      <c r="B60" s="1251" t="s">
        <v>1407</v>
      </c>
      <c r="C60" s="1252"/>
      <c r="D60" s="1253"/>
      <c r="E60" s="416">
        <v>35.99</v>
      </c>
      <c r="F60" s="415"/>
      <c r="G60" s="1031"/>
      <c r="H60" s="1031"/>
      <c r="I60" s="419"/>
      <c r="J60" s="1031"/>
      <c r="K60" s="1031"/>
      <c r="L60" s="419"/>
      <c r="M60" s="416"/>
      <c r="N60" s="416"/>
      <c r="O60" s="419"/>
      <c r="P60" s="420" t="s">
        <v>2023</v>
      </c>
    </row>
    <row r="61" spans="1:62" ht="12" customHeight="1">
      <c r="A61" s="413" t="s">
        <v>59</v>
      </c>
      <c r="B61" s="1251" t="s">
        <v>1576</v>
      </c>
      <c r="C61" s="1252"/>
      <c r="D61" s="1253"/>
      <c r="E61" s="416">
        <v>5.0599999999999996</v>
      </c>
      <c r="F61" s="415"/>
      <c r="G61" s="1031"/>
      <c r="H61" s="1031"/>
      <c r="I61" s="419"/>
      <c r="J61" s="1031"/>
      <c r="K61" s="1031"/>
      <c r="L61" s="419"/>
      <c r="M61" s="416"/>
      <c r="N61" s="416"/>
      <c r="O61" s="419"/>
      <c r="P61" s="420" t="s">
        <v>2023</v>
      </c>
    </row>
    <row r="62" spans="1:62" ht="12" customHeight="1">
      <c r="A62" s="413" t="s">
        <v>113</v>
      </c>
      <c r="B62" s="1251" t="s">
        <v>1577</v>
      </c>
      <c r="C62" s="1252"/>
      <c r="D62" s="1253"/>
      <c r="E62" s="416">
        <v>1.22</v>
      </c>
      <c r="F62" s="415"/>
      <c r="G62" s="1031"/>
      <c r="H62" s="1031"/>
      <c r="I62" s="419"/>
      <c r="J62" s="1031"/>
      <c r="K62" s="1031"/>
      <c r="L62" s="419"/>
      <c r="M62" s="416"/>
      <c r="N62" s="416"/>
      <c r="O62" s="419"/>
      <c r="P62" s="420" t="s">
        <v>2023</v>
      </c>
    </row>
    <row r="63" spans="1:62" ht="12" customHeight="1">
      <c r="A63" s="413" t="s">
        <v>2014</v>
      </c>
      <c r="B63" s="1251" t="s">
        <v>1591</v>
      </c>
      <c r="C63" s="1252"/>
      <c r="D63" s="1253"/>
      <c r="E63" s="416">
        <v>0.25</v>
      </c>
      <c r="F63" s="415"/>
      <c r="G63" s="1031"/>
      <c r="H63" s="1031"/>
      <c r="I63" s="419"/>
      <c r="J63" s="1031"/>
      <c r="K63" s="1031"/>
      <c r="L63" s="419"/>
      <c r="M63" s="416"/>
      <c r="N63" s="416"/>
      <c r="O63" s="419"/>
      <c r="P63" s="420" t="s">
        <v>2023</v>
      </c>
    </row>
    <row r="64" spans="1:62" ht="12" customHeight="1">
      <c r="A64" s="413" t="s">
        <v>2015</v>
      </c>
      <c r="B64" s="1251" t="s">
        <v>1662</v>
      </c>
      <c r="C64" s="1252"/>
      <c r="D64" s="1253"/>
      <c r="E64" s="416">
        <v>0.9</v>
      </c>
      <c r="F64" s="415"/>
      <c r="G64" s="1031"/>
      <c r="H64" s="1031"/>
      <c r="I64" s="419"/>
      <c r="J64" s="1031"/>
      <c r="K64" s="1031"/>
      <c r="L64" s="419"/>
      <c r="M64" s="416"/>
      <c r="N64" s="416"/>
      <c r="O64" s="419"/>
      <c r="P64" s="420" t="s">
        <v>2023</v>
      </c>
    </row>
    <row r="65" spans="1:16" ht="12" customHeight="1">
      <c r="A65" s="413" t="s">
        <v>2016</v>
      </c>
      <c r="B65" s="1251" t="s">
        <v>1471</v>
      </c>
      <c r="C65" s="1252"/>
      <c r="D65" s="1253"/>
      <c r="E65" s="416">
        <v>2.74</v>
      </c>
      <c r="F65" s="415"/>
      <c r="G65" s="1031"/>
      <c r="H65" s="1031"/>
      <c r="I65" s="419"/>
      <c r="J65" s="1031"/>
      <c r="K65" s="1031"/>
      <c r="L65" s="419"/>
      <c r="M65" s="416"/>
      <c r="N65" s="416"/>
      <c r="O65" s="419"/>
      <c r="P65" s="420" t="s">
        <v>2023</v>
      </c>
    </row>
    <row r="66" spans="1:16" ht="12" customHeight="1">
      <c r="A66" s="413" t="s">
        <v>2017</v>
      </c>
      <c r="B66" s="1251" t="s">
        <v>1428</v>
      </c>
      <c r="C66" s="1252"/>
      <c r="D66" s="1253"/>
      <c r="E66" s="416">
        <v>7.91</v>
      </c>
      <c r="F66" s="415"/>
      <c r="G66" s="1031"/>
      <c r="H66" s="1031"/>
      <c r="I66" s="419"/>
      <c r="J66" s="1031"/>
      <c r="K66" s="1031"/>
      <c r="L66" s="419"/>
      <c r="M66" s="416"/>
      <c r="N66" s="416"/>
      <c r="O66" s="419"/>
      <c r="P66" s="420" t="s">
        <v>2023</v>
      </c>
    </row>
    <row r="67" spans="1:16" ht="12" customHeight="1">
      <c r="A67" s="413" t="s">
        <v>2018</v>
      </c>
      <c r="B67" s="1251" t="s">
        <v>366</v>
      </c>
      <c r="C67" s="1252"/>
      <c r="D67" s="1253"/>
      <c r="E67" s="416">
        <v>0.36</v>
      </c>
      <c r="F67" s="415"/>
      <c r="G67" s="1031"/>
      <c r="H67" s="1031"/>
      <c r="I67" s="419"/>
      <c r="J67" s="1031"/>
      <c r="K67" s="1031"/>
      <c r="L67" s="419"/>
      <c r="M67" s="416"/>
      <c r="N67" s="416"/>
      <c r="O67" s="419"/>
      <c r="P67" s="420" t="s">
        <v>2023</v>
      </c>
    </row>
    <row r="68" spans="1:16" ht="12" customHeight="1">
      <c r="A68" s="413" t="s">
        <v>2019</v>
      </c>
      <c r="B68" s="1251" t="s">
        <v>1427</v>
      </c>
      <c r="C68" s="1252"/>
      <c r="D68" s="1253"/>
      <c r="E68" s="416">
        <v>10.52</v>
      </c>
      <c r="F68" s="415"/>
      <c r="G68" s="1031"/>
      <c r="H68" s="1031"/>
      <c r="I68" s="419"/>
      <c r="J68" s="1031"/>
      <c r="K68" s="1031"/>
      <c r="L68" s="419"/>
      <c r="M68" s="416"/>
      <c r="N68" s="416"/>
      <c r="O68" s="419"/>
      <c r="P68" s="420" t="s">
        <v>2023</v>
      </c>
    </row>
    <row r="69" spans="1:16" ht="12" customHeight="1">
      <c r="A69" s="413" t="s">
        <v>2020</v>
      </c>
      <c r="B69" s="1251" t="s">
        <v>360</v>
      </c>
      <c r="C69" s="1252"/>
      <c r="D69" s="1253"/>
      <c r="E69" s="416">
        <v>6.98</v>
      </c>
      <c r="F69" s="415"/>
      <c r="G69" s="1031"/>
      <c r="H69" s="1031"/>
      <c r="I69" s="419"/>
      <c r="J69" s="1031"/>
      <c r="K69" s="1031"/>
      <c r="L69" s="419"/>
      <c r="M69" s="416"/>
      <c r="N69" s="416"/>
      <c r="O69" s="419"/>
      <c r="P69" s="420" t="s">
        <v>2023</v>
      </c>
    </row>
    <row r="70" spans="1:16" ht="12" customHeight="1">
      <c r="A70" s="413" t="s">
        <v>2021</v>
      </c>
      <c r="B70" s="1251" t="s">
        <v>1642</v>
      </c>
      <c r="C70" s="1252"/>
      <c r="D70" s="1253"/>
      <c r="E70" s="416">
        <v>8.3000000000000007</v>
      </c>
      <c r="F70" s="415"/>
      <c r="G70" s="1031"/>
      <c r="H70" s="1031"/>
      <c r="I70" s="419"/>
      <c r="J70" s="1031"/>
      <c r="K70" s="1031"/>
      <c r="L70" s="419"/>
      <c r="M70" s="416"/>
      <c r="N70" s="416"/>
      <c r="O70" s="419"/>
      <c r="P70" s="420" t="s">
        <v>2023</v>
      </c>
    </row>
    <row r="71" spans="1:16" ht="12" customHeight="1">
      <c r="A71" s="413" t="s">
        <v>2022</v>
      </c>
      <c r="B71" s="1251" t="s">
        <v>114</v>
      </c>
      <c r="C71" s="1252"/>
      <c r="D71" s="1253"/>
      <c r="E71" s="416">
        <v>0.25</v>
      </c>
      <c r="F71" s="415"/>
      <c r="G71" s="1031"/>
      <c r="H71" s="1031"/>
      <c r="I71" s="419"/>
      <c r="J71" s="1031"/>
      <c r="K71" s="1031"/>
      <c r="L71" s="419"/>
      <c r="M71" s="416"/>
      <c r="N71" s="416"/>
      <c r="O71" s="419"/>
      <c r="P71" s="420" t="s">
        <v>2023</v>
      </c>
    </row>
    <row r="72" spans="1:16" ht="12" customHeight="1">
      <c r="A72" s="413"/>
      <c r="B72" s="1251"/>
      <c r="C72" s="1252"/>
      <c r="D72" s="1253"/>
      <c r="E72" s="416"/>
      <c r="F72" s="415"/>
      <c r="G72" s="416"/>
      <c r="H72" s="416"/>
      <c r="I72" s="426"/>
      <c r="J72" s="425"/>
      <c r="K72" s="425"/>
      <c r="L72" s="426"/>
      <c r="M72" s="425"/>
      <c r="N72" s="425"/>
      <c r="O72" s="426"/>
      <c r="P72" s="420" t="s">
        <v>1408</v>
      </c>
    </row>
    <row r="73" spans="1:16" s="427" customFormat="1" ht="12" customHeight="1">
      <c r="A73" s="1241"/>
      <c r="B73" s="1241"/>
      <c r="C73" s="1241"/>
      <c r="D73" s="1241"/>
      <c r="E73" s="1241"/>
      <c r="F73" s="1241"/>
      <c r="G73" s="1241"/>
      <c r="H73" s="1241"/>
      <c r="I73" s="1241"/>
      <c r="J73" s="1241"/>
      <c r="K73" s="1241"/>
      <c r="L73" s="1241"/>
      <c r="M73" s="1241"/>
      <c r="N73" s="1241"/>
      <c r="O73" s="1241"/>
    </row>
    <row r="74" spans="1:16" s="432" customFormat="1" ht="12" customHeight="1">
      <c r="A74" s="1242" t="s">
        <v>142</v>
      </c>
      <c r="B74" s="1243"/>
      <c r="C74" s="1243"/>
      <c r="D74" s="1243"/>
      <c r="E74" s="428">
        <v>100</v>
      </c>
      <c r="F74" s="429"/>
      <c r="G74" s="430"/>
      <c r="H74" s="430"/>
      <c r="I74" s="419"/>
      <c r="J74" s="430"/>
      <c r="K74" s="430"/>
      <c r="L74" s="419"/>
      <c r="M74" s="430"/>
      <c r="N74" s="430"/>
      <c r="O74" s="419"/>
      <c r="P74" s="431"/>
    </row>
    <row r="75" spans="1:16" s="432" customFormat="1" ht="12" customHeight="1">
      <c r="A75" s="1263" t="s">
        <v>143</v>
      </c>
      <c r="B75" s="1264"/>
      <c r="C75" s="1264"/>
      <c r="D75" s="1264"/>
      <c r="E75" s="433"/>
      <c r="F75" s="434"/>
      <c r="G75" s="1041"/>
      <c r="H75" s="1041"/>
      <c r="I75" s="1042"/>
      <c r="J75" s="1041"/>
      <c r="K75" s="1041"/>
      <c r="L75" s="1042"/>
      <c r="M75" s="436"/>
      <c r="N75" s="436"/>
      <c r="O75" s="437"/>
      <c r="P75" s="431"/>
    </row>
    <row r="76" spans="1:16" ht="3.75" customHeight="1">
      <c r="A76" s="364"/>
      <c r="B76" s="364"/>
      <c r="C76" s="364"/>
      <c r="D76" s="364"/>
      <c r="E76" s="438"/>
      <c r="F76" s="439"/>
      <c r="G76" s="439"/>
      <c r="H76" s="439"/>
      <c r="I76" s="440"/>
      <c r="J76" s="439"/>
      <c r="K76" s="439"/>
      <c r="L76" s="393"/>
      <c r="M76" s="364"/>
      <c r="N76" s="364"/>
      <c r="O76" s="393"/>
    </row>
    <row r="77" spans="1:16" ht="6.75" customHeight="1">
      <c r="A77" s="364"/>
      <c r="B77" s="364"/>
      <c r="C77" s="364"/>
      <c r="D77" s="364"/>
      <c r="E77" s="438"/>
      <c r="F77" s="439"/>
      <c r="G77" s="439"/>
      <c r="H77" s="439"/>
      <c r="I77" s="440"/>
      <c r="J77" s="439"/>
      <c r="K77" s="439"/>
      <c r="L77" s="393"/>
      <c r="M77" s="364"/>
      <c r="N77" s="364"/>
      <c r="O77" s="393"/>
    </row>
    <row r="78" spans="1:16" ht="12" customHeight="1">
      <c r="A78" s="1268" t="s">
        <v>1968</v>
      </c>
      <c r="B78" s="1269"/>
      <c r="C78" s="1269"/>
      <c r="D78" s="1269"/>
      <c r="E78" s="441"/>
      <c r="F78" s="442"/>
      <c r="G78" s="1270"/>
      <c r="H78" s="1270"/>
      <c r="I78" s="1270"/>
      <c r="J78" s="439"/>
      <c r="K78" s="443"/>
      <c r="L78" s="1270"/>
      <c r="M78" s="1270"/>
      <c r="N78" s="1270"/>
      <c r="O78" s="1270"/>
    </row>
    <row r="79" spans="1:16" ht="12" customHeight="1">
      <c r="A79" s="444" t="s">
        <v>38</v>
      </c>
      <c r="B79" s="444"/>
      <c r="C79" s="445"/>
      <c r="D79" s="445"/>
      <c r="E79" s="438"/>
      <c r="F79" s="439"/>
      <c r="G79" s="444" t="s">
        <v>1298</v>
      </c>
      <c r="H79" s="446"/>
      <c r="I79" s="447"/>
      <c r="J79" s="439"/>
      <c r="K79" s="444"/>
      <c r="L79" s="1276" t="s">
        <v>144</v>
      </c>
      <c r="M79" s="1276"/>
      <c r="N79" s="445"/>
      <c r="O79" s="448"/>
    </row>
    <row r="80" spans="1:16" ht="12" customHeight="1">
      <c r="A80" s="444"/>
      <c r="B80" s="444"/>
      <c r="C80" s="445"/>
      <c r="D80" s="445"/>
      <c r="E80" s="438"/>
      <c r="F80" s="439"/>
      <c r="G80" s="444"/>
      <c r="H80" s="445"/>
      <c r="I80" s="451"/>
      <c r="J80" s="439"/>
      <c r="K80" s="444"/>
      <c r="L80" s="444"/>
      <c r="M80" s="444"/>
      <c r="N80" s="445"/>
      <c r="O80" s="448"/>
    </row>
    <row r="81" spans="1:15" ht="12" customHeight="1">
      <c r="A81" s="356"/>
      <c r="B81" s="357"/>
      <c r="C81" s="357"/>
      <c r="D81" s="357"/>
      <c r="E81" s="358"/>
      <c r="F81" s="359"/>
      <c r="G81" s="359"/>
      <c r="H81" s="359"/>
      <c r="I81" s="360"/>
      <c r="J81" s="359"/>
      <c r="K81" s="359"/>
      <c r="L81" s="361"/>
      <c r="M81" s="356"/>
      <c r="N81" s="356"/>
      <c r="O81" s="361"/>
    </row>
    <row r="82" spans="1:15" ht="12" customHeight="1">
      <c r="A82" s="356"/>
      <c r="B82" s="357"/>
      <c r="C82" s="357"/>
      <c r="D82" s="365"/>
      <c r="E82" s="366"/>
      <c r="F82" s="357"/>
      <c r="G82" s="357"/>
      <c r="H82" s="357"/>
      <c r="I82" s="367"/>
      <c r="J82" s="356"/>
      <c r="K82" s="356"/>
      <c r="L82" s="368"/>
      <c r="M82" s="369"/>
      <c r="N82" s="370"/>
      <c r="O82" s="371"/>
    </row>
    <row r="83" spans="1:15" ht="12" customHeight="1">
      <c r="A83" s="356"/>
      <c r="B83" s="356"/>
      <c r="C83" s="356"/>
      <c r="D83" s="356"/>
      <c r="E83" s="372"/>
      <c r="F83" s="356"/>
      <c r="G83" s="356"/>
      <c r="H83" s="356"/>
      <c r="I83" s="361"/>
      <c r="J83" s="356"/>
      <c r="K83" s="356"/>
      <c r="L83" s="361"/>
      <c r="M83" s="356"/>
      <c r="N83" s="356"/>
      <c r="O83" s="361"/>
    </row>
    <row r="84" spans="1:15" ht="12" customHeight="1">
      <c r="A84" s="373"/>
      <c r="B84" s="374"/>
      <c r="C84" s="374"/>
      <c r="D84" s="374"/>
      <c r="E84" s="375"/>
      <c r="F84" s="376"/>
      <c r="G84" s="377"/>
      <c r="H84" s="378"/>
      <c r="I84" s="378"/>
      <c r="J84" s="378"/>
      <c r="K84" s="379"/>
      <c r="L84" s="380"/>
      <c r="M84" s="381"/>
      <c r="N84" s="382"/>
      <c r="O84" s="383"/>
    </row>
    <row r="85" spans="1:15" ht="12" customHeight="1">
      <c r="A85" s="1265"/>
      <c r="B85" s="1266"/>
      <c r="C85" s="1266"/>
      <c r="D85" s="1266"/>
      <c r="E85" s="1266"/>
      <c r="F85" s="1267"/>
      <c r="G85" s="1284"/>
      <c r="H85" s="1285"/>
      <c r="I85" s="1285"/>
      <c r="J85" s="1285"/>
      <c r="K85" s="1286"/>
      <c r="L85" s="1281"/>
      <c r="M85" s="1282"/>
      <c r="N85" s="1282"/>
      <c r="O85" s="1283"/>
    </row>
    <row r="86" spans="1:15" ht="12" customHeight="1">
      <c r="A86" s="384"/>
      <c r="B86" s="385"/>
      <c r="C86" s="385"/>
      <c r="D86" s="385"/>
      <c r="E86" s="386"/>
      <c r="F86" s="385"/>
      <c r="G86" s="385"/>
      <c r="H86" s="385"/>
      <c r="I86" s="387"/>
      <c r="J86" s="385"/>
      <c r="K86" s="385"/>
      <c r="L86" s="387"/>
      <c r="M86" s="385"/>
      <c r="N86" s="385"/>
      <c r="O86" s="387"/>
    </row>
    <row r="87" spans="1:15" ht="12" customHeight="1">
      <c r="A87" s="373"/>
      <c r="B87" s="374"/>
      <c r="C87" s="374"/>
      <c r="D87" s="374"/>
      <c r="E87" s="375"/>
      <c r="F87" s="376"/>
      <c r="G87" s="373"/>
      <c r="H87" s="374"/>
      <c r="I87" s="390"/>
      <c r="J87" s="374"/>
      <c r="K87" s="376"/>
      <c r="L87" s="390"/>
      <c r="M87" s="374"/>
      <c r="N87" s="374"/>
      <c r="O87" s="391"/>
    </row>
    <row r="88" spans="1:15" ht="12" customHeight="1">
      <c r="A88" s="1265"/>
      <c r="B88" s="1266"/>
      <c r="C88" s="1266"/>
      <c r="D88" s="1266"/>
      <c r="E88" s="1266"/>
      <c r="F88" s="1267"/>
      <c r="G88" s="1265"/>
      <c r="H88" s="1266"/>
      <c r="I88" s="1266"/>
      <c r="J88" s="1266"/>
      <c r="K88" s="1267"/>
      <c r="L88" s="1274"/>
      <c r="M88" s="1274"/>
      <c r="N88" s="1274"/>
      <c r="O88" s="1275"/>
    </row>
    <row r="89" spans="1:15" ht="12" customHeight="1">
      <c r="A89" s="384"/>
      <c r="B89" s="385"/>
      <c r="C89" s="385"/>
      <c r="D89" s="385"/>
      <c r="E89" s="386"/>
      <c r="F89" s="385"/>
      <c r="G89" s="385"/>
      <c r="H89" s="385"/>
      <c r="I89" s="387"/>
      <c r="J89" s="385"/>
      <c r="K89" s="385"/>
      <c r="L89" s="387"/>
      <c r="M89" s="385"/>
      <c r="N89" s="385"/>
      <c r="O89" s="387"/>
    </row>
    <row r="90" spans="1:15" ht="12" customHeight="1">
      <c r="A90" s="373"/>
      <c r="B90" s="374"/>
      <c r="C90" s="374"/>
      <c r="D90" s="374"/>
      <c r="E90" s="392"/>
      <c r="F90" s="376"/>
      <c r="G90" s="373"/>
      <c r="H90" s="374"/>
      <c r="I90" s="390"/>
      <c r="J90" s="374"/>
      <c r="K90" s="376"/>
      <c r="L90" s="393"/>
      <c r="M90" s="364"/>
      <c r="N90" s="364"/>
      <c r="O90" s="393"/>
    </row>
    <row r="91" spans="1:15" ht="12" customHeight="1">
      <c r="A91" s="1265"/>
      <c r="B91" s="1266"/>
      <c r="C91" s="1266"/>
      <c r="D91" s="1266"/>
      <c r="E91" s="1266"/>
      <c r="F91" s="1267"/>
      <c r="G91" s="1265"/>
      <c r="H91" s="1266"/>
      <c r="I91" s="1266"/>
      <c r="J91" s="1266"/>
      <c r="K91" s="1267"/>
      <c r="L91" s="393"/>
      <c r="M91" s="364"/>
      <c r="N91" s="364"/>
      <c r="O91" s="393"/>
    </row>
    <row r="92" spans="1:15" ht="12" customHeight="1">
      <c r="A92" s="394"/>
      <c r="B92" s="384"/>
      <c r="C92" s="384"/>
      <c r="D92" s="384"/>
      <c r="E92" s="395"/>
      <c r="F92" s="396"/>
      <c r="G92" s="396"/>
      <c r="H92" s="396"/>
      <c r="I92" s="397"/>
      <c r="J92" s="398"/>
      <c r="K92" s="396"/>
      <c r="L92" s="397"/>
      <c r="M92" s="396"/>
      <c r="N92" s="396"/>
      <c r="O92" s="397"/>
    </row>
    <row r="93" spans="1:15" ht="12" customHeight="1">
      <c r="A93" s="1244"/>
      <c r="B93" s="1245"/>
      <c r="C93" s="1246"/>
      <c r="D93" s="1246"/>
      <c r="E93" s="1248"/>
      <c r="F93" s="1249"/>
      <c r="G93" s="399"/>
      <c r="H93" s="399"/>
      <c r="I93" s="400"/>
      <c r="J93" s="401"/>
      <c r="K93" s="399"/>
      <c r="L93" s="400"/>
      <c r="M93" s="401"/>
      <c r="N93" s="399"/>
      <c r="O93" s="400"/>
    </row>
    <row r="94" spans="1:15" ht="12" customHeight="1">
      <c r="A94" s="1244"/>
      <c r="B94" s="1247"/>
      <c r="C94" s="1246"/>
      <c r="D94" s="1246"/>
      <c r="E94" s="1248"/>
      <c r="F94" s="1249"/>
      <c r="G94" s="1250"/>
      <c r="H94" s="1250"/>
      <c r="I94" s="1254"/>
      <c r="J94" s="1250"/>
      <c r="K94" s="1250"/>
      <c r="L94" s="1254"/>
      <c r="M94" s="1250"/>
      <c r="N94" s="1250"/>
      <c r="O94" s="1254"/>
    </row>
    <row r="95" spans="1:15" ht="12" customHeight="1">
      <c r="A95" s="1244"/>
      <c r="B95" s="1247"/>
      <c r="C95" s="1246"/>
      <c r="D95" s="1246"/>
      <c r="E95" s="1248"/>
      <c r="F95" s="1249"/>
      <c r="G95" s="1250"/>
      <c r="H95" s="1250"/>
      <c r="I95" s="1254"/>
      <c r="J95" s="1250"/>
      <c r="K95" s="1250"/>
      <c r="L95" s="1254"/>
      <c r="M95" s="1250"/>
      <c r="N95" s="1250"/>
      <c r="O95" s="1254"/>
    </row>
    <row r="96" spans="1:15" ht="12" customHeight="1">
      <c r="A96" s="404"/>
      <c r="B96" s="384"/>
      <c r="C96" s="384"/>
      <c r="D96" s="384"/>
      <c r="E96" s="405"/>
      <c r="F96" s="406"/>
      <c r="G96" s="407"/>
      <c r="H96" s="408"/>
      <c r="I96" s="409"/>
      <c r="J96" s="408"/>
      <c r="K96" s="407"/>
      <c r="L96" s="410"/>
      <c r="M96" s="407"/>
      <c r="N96" s="408"/>
      <c r="O96" s="409"/>
    </row>
    <row r="97" spans="1:16" ht="12" customHeight="1">
      <c r="A97" s="413"/>
      <c r="B97" s="1278"/>
      <c r="C97" s="1279"/>
      <c r="D97" s="1280"/>
      <c r="E97" s="414"/>
      <c r="F97" s="415"/>
      <c r="G97" s="416"/>
      <c r="H97" s="416"/>
      <c r="I97" s="417"/>
      <c r="J97" s="416"/>
      <c r="K97" s="416"/>
      <c r="L97" s="417"/>
      <c r="M97" s="416"/>
      <c r="N97" s="416"/>
      <c r="O97" s="417"/>
      <c r="P97" s="420"/>
    </row>
    <row r="98" spans="1:16" ht="12" customHeight="1">
      <c r="A98" s="413"/>
      <c r="B98" s="1251"/>
      <c r="C98" s="1252"/>
      <c r="D98" s="1253"/>
      <c r="E98" s="416"/>
      <c r="F98" s="415"/>
      <c r="G98" s="416"/>
      <c r="H98" s="416"/>
      <c r="I98" s="419"/>
      <c r="J98" s="416"/>
      <c r="K98" s="416"/>
      <c r="L98" s="419"/>
      <c r="M98" s="416"/>
      <c r="N98" s="416"/>
      <c r="O98" s="419"/>
      <c r="P98" s="420" t="e">
        <v>#REF!</v>
      </c>
    </row>
    <row r="99" spans="1:16" ht="12" customHeight="1">
      <c r="A99" s="413"/>
      <c r="B99" s="1251"/>
      <c r="C99" s="1252"/>
      <c r="D99" s="1253"/>
      <c r="E99" s="416"/>
      <c r="F99" s="415"/>
      <c r="G99" s="416"/>
      <c r="H99" s="416"/>
      <c r="I99" s="419"/>
      <c r="J99" s="416"/>
      <c r="K99" s="416"/>
      <c r="L99" s="419"/>
      <c r="M99" s="416"/>
      <c r="N99" s="416"/>
      <c r="O99" s="419"/>
      <c r="P99" s="420" t="s">
        <v>2023</v>
      </c>
    </row>
    <row r="100" spans="1:16" ht="12" customHeight="1">
      <c r="A100" s="413"/>
      <c r="B100" s="1251"/>
      <c r="C100" s="1252"/>
      <c r="D100" s="1253"/>
      <c r="E100" s="416"/>
      <c r="F100" s="415"/>
      <c r="G100" s="416"/>
      <c r="H100" s="416"/>
      <c r="I100" s="419"/>
      <c r="J100" s="416"/>
      <c r="K100" s="416"/>
      <c r="L100" s="419"/>
      <c r="M100" s="416"/>
      <c r="N100" s="416"/>
      <c r="O100" s="419"/>
      <c r="P100" s="420" t="s">
        <v>2024</v>
      </c>
    </row>
    <row r="101" spans="1:16" ht="12" customHeight="1">
      <c r="A101" s="413"/>
      <c r="B101" s="1251"/>
      <c r="C101" s="1252"/>
      <c r="D101" s="1253"/>
      <c r="E101" s="416"/>
      <c r="F101" s="415"/>
      <c r="G101" s="416"/>
      <c r="H101" s="416"/>
      <c r="I101" s="419"/>
      <c r="J101" s="416"/>
      <c r="K101" s="416"/>
      <c r="L101" s="419"/>
      <c r="M101" s="416"/>
      <c r="N101" s="416"/>
      <c r="O101" s="419"/>
      <c r="P101" s="420" t="s">
        <v>2024</v>
      </c>
    </row>
    <row r="102" spans="1:16" ht="12" customHeight="1">
      <c r="A102" s="413"/>
      <c r="B102" s="1251"/>
      <c r="C102" s="1252"/>
      <c r="D102" s="1253"/>
      <c r="E102" s="416"/>
      <c r="F102" s="415"/>
      <c r="G102" s="416"/>
      <c r="H102" s="416"/>
      <c r="I102" s="419"/>
      <c r="J102" s="416"/>
      <c r="K102" s="416"/>
      <c r="L102" s="419"/>
      <c r="M102" s="416"/>
      <c r="N102" s="416"/>
      <c r="O102" s="419"/>
      <c r="P102" s="420" t="s">
        <v>2023</v>
      </c>
    </row>
    <row r="103" spans="1:16" ht="12" customHeight="1">
      <c r="A103" s="413"/>
      <c r="B103" s="1251"/>
      <c r="C103" s="1252"/>
      <c r="D103" s="1253"/>
      <c r="E103" s="416"/>
      <c r="F103" s="415"/>
      <c r="G103" s="416"/>
      <c r="H103" s="416"/>
      <c r="I103" s="419"/>
      <c r="J103" s="416"/>
      <c r="K103" s="416"/>
      <c r="L103" s="419"/>
      <c r="M103" s="416"/>
      <c r="N103" s="416"/>
      <c r="O103" s="419"/>
      <c r="P103" s="420" t="s">
        <v>2023</v>
      </c>
    </row>
    <row r="104" spans="1:16" ht="12" customHeight="1">
      <c r="A104" s="413"/>
      <c r="B104" s="1251"/>
      <c r="C104" s="1252"/>
      <c r="D104" s="1253"/>
      <c r="E104" s="416"/>
      <c r="F104" s="415"/>
      <c r="G104" s="416"/>
      <c r="H104" s="416"/>
      <c r="I104" s="419"/>
      <c r="J104" s="416"/>
      <c r="K104" s="416"/>
      <c r="L104" s="419"/>
      <c r="M104" s="416"/>
      <c r="N104" s="416"/>
      <c r="O104" s="419"/>
      <c r="P104" s="420" t="s">
        <v>2023</v>
      </c>
    </row>
    <row r="105" spans="1:16" ht="12" customHeight="1">
      <c r="A105" s="413"/>
      <c r="B105" s="1251"/>
      <c r="C105" s="1252"/>
      <c r="D105" s="1253"/>
      <c r="E105" s="416"/>
      <c r="F105" s="415"/>
      <c r="G105" s="416"/>
      <c r="H105" s="416"/>
      <c r="I105" s="419"/>
      <c r="J105" s="416"/>
      <c r="K105" s="416"/>
      <c r="L105" s="419"/>
      <c r="M105" s="416"/>
      <c r="N105" s="416"/>
      <c r="O105" s="419"/>
      <c r="P105" s="420" t="s">
        <v>2023</v>
      </c>
    </row>
    <row r="106" spans="1:16" ht="12" customHeight="1">
      <c r="A106" s="413"/>
      <c r="B106" s="1251"/>
      <c r="C106" s="1252"/>
      <c r="D106" s="1253"/>
      <c r="E106" s="416"/>
      <c r="F106" s="415"/>
      <c r="G106" s="416"/>
      <c r="H106" s="416"/>
      <c r="I106" s="419"/>
      <c r="J106" s="416"/>
      <c r="K106" s="416"/>
      <c r="L106" s="419"/>
      <c r="M106" s="416"/>
      <c r="N106" s="416"/>
      <c r="O106" s="419"/>
      <c r="P106" s="420" t="s">
        <v>2023</v>
      </c>
    </row>
    <row r="107" spans="1:16" ht="12" customHeight="1">
      <c r="A107" s="413"/>
      <c r="B107" s="1251"/>
      <c r="C107" s="1252"/>
      <c r="D107" s="1253"/>
      <c r="E107" s="416"/>
      <c r="F107" s="415"/>
      <c r="G107" s="416"/>
      <c r="H107" s="416"/>
      <c r="I107" s="419"/>
      <c r="J107" s="416"/>
      <c r="K107" s="416"/>
      <c r="L107" s="419"/>
      <c r="M107" s="416"/>
      <c r="N107" s="416"/>
      <c r="O107" s="419"/>
    </row>
    <row r="108" spans="1:16" ht="12" customHeight="1">
      <c r="A108" s="413"/>
      <c r="B108" s="1251"/>
      <c r="C108" s="1252"/>
      <c r="D108" s="1253"/>
      <c r="E108" s="416"/>
      <c r="F108" s="415"/>
      <c r="G108" s="416"/>
      <c r="H108" s="416"/>
      <c r="I108" s="419"/>
      <c r="J108" s="416"/>
      <c r="K108" s="416"/>
      <c r="L108" s="419"/>
      <c r="M108" s="416"/>
      <c r="N108" s="416"/>
      <c r="O108" s="419"/>
    </row>
    <row r="109" spans="1:16" ht="12" customHeight="1">
      <c r="A109" s="413"/>
      <c r="B109" s="1251"/>
      <c r="C109" s="1252"/>
      <c r="D109" s="1253"/>
      <c r="E109" s="416"/>
      <c r="F109" s="415"/>
      <c r="G109" s="416"/>
      <c r="H109" s="416"/>
      <c r="I109" s="419"/>
      <c r="J109" s="416"/>
      <c r="K109" s="416"/>
      <c r="L109" s="419"/>
      <c r="M109" s="416"/>
      <c r="N109" s="416"/>
      <c r="O109" s="419"/>
    </row>
    <row r="110" spans="1:16" ht="12" customHeight="1">
      <c r="A110" s="413"/>
      <c r="B110" s="1251"/>
      <c r="C110" s="1252"/>
      <c r="D110" s="1253"/>
      <c r="E110" s="416"/>
      <c r="F110" s="415"/>
      <c r="G110" s="416"/>
      <c r="H110" s="416"/>
      <c r="I110" s="419"/>
      <c r="J110" s="416"/>
      <c r="K110" s="416"/>
      <c r="L110" s="419"/>
      <c r="M110" s="416"/>
      <c r="N110" s="416"/>
      <c r="O110" s="419"/>
    </row>
    <row r="111" spans="1:16" ht="12" customHeight="1">
      <c r="A111" s="413"/>
      <c r="B111" s="1251"/>
      <c r="C111" s="1252"/>
      <c r="D111" s="1253"/>
      <c r="E111" s="416"/>
      <c r="F111" s="415"/>
      <c r="G111" s="416"/>
      <c r="H111" s="416"/>
      <c r="I111" s="419"/>
      <c r="J111" s="416"/>
      <c r="K111" s="416"/>
      <c r="L111" s="419"/>
      <c r="M111" s="416"/>
      <c r="N111" s="416"/>
      <c r="O111" s="419"/>
    </row>
    <row r="112" spans="1:16" ht="12" customHeight="1">
      <c r="A112" s="413"/>
      <c r="B112" s="1251"/>
      <c r="C112" s="1252"/>
      <c r="D112" s="1253"/>
      <c r="E112" s="425"/>
      <c r="F112" s="415"/>
      <c r="G112" s="425"/>
      <c r="H112" s="425"/>
      <c r="I112" s="426"/>
      <c r="J112" s="425"/>
      <c r="K112" s="425"/>
      <c r="L112" s="426"/>
      <c r="M112" s="425"/>
      <c r="N112" s="425"/>
      <c r="O112" s="426"/>
    </row>
    <row r="113" spans="1:15" ht="12" customHeight="1">
      <c r="A113" s="1241"/>
      <c r="B113" s="1241"/>
      <c r="C113" s="1241"/>
      <c r="D113" s="1241"/>
      <c r="E113" s="1241"/>
      <c r="F113" s="1241"/>
      <c r="G113" s="1241"/>
      <c r="H113" s="1241"/>
      <c r="I113" s="1241"/>
      <c r="J113" s="1241"/>
      <c r="K113" s="1241"/>
      <c r="L113" s="1241"/>
      <c r="M113" s="1241"/>
      <c r="N113" s="1241"/>
      <c r="O113" s="1241"/>
    </row>
    <row r="114" spans="1:15" ht="12" customHeight="1">
      <c r="A114" s="1242"/>
      <c r="B114" s="1243"/>
      <c r="C114" s="1243"/>
      <c r="D114" s="1243"/>
      <c r="E114" s="428"/>
      <c r="F114" s="429"/>
      <c r="G114" s="430"/>
      <c r="H114" s="430"/>
      <c r="I114" s="419"/>
      <c r="J114" s="430"/>
      <c r="K114" s="430"/>
      <c r="L114" s="419"/>
      <c r="M114" s="430"/>
      <c r="N114" s="430"/>
      <c r="O114" s="419"/>
    </row>
    <row r="115" spans="1:15" ht="12" customHeight="1">
      <c r="A115" s="1263"/>
      <c r="B115" s="1264"/>
      <c r="C115" s="1264"/>
      <c r="D115" s="1264"/>
      <c r="E115" s="433"/>
      <c r="F115" s="434"/>
      <c r="G115" s="436"/>
      <c r="H115" s="436"/>
      <c r="I115" s="419"/>
      <c r="J115" s="436"/>
      <c r="K115" s="436"/>
      <c r="L115" s="419"/>
      <c r="M115" s="436"/>
      <c r="N115" s="436"/>
      <c r="O115" s="437"/>
    </row>
    <row r="116" spans="1:15" ht="12" customHeight="1">
      <c r="A116" s="364"/>
      <c r="B116" s="364"/>
      <c r="C116" s="364"/>
      <c r="D116" s="364"/>
      <c r="E116" s="438"/>
      <c r="F116" s="439"/>
      <c r="G116" s="439"/>
      <c r="H116" s="439"/>
      <c r="I116" s="440"/>
      <c r="J116" s="439"/>
      <c r="K116" s="439"/>
      <c r="L116" s="393"/>
      <c r="M116" s="364"/>
      <c r="N116" s="364"/>
      <c r="O116" s="393"/>
    </row>
    <row r="117" spans="1:15" ht="12" customHeight="1">
      <c r="A117" s="364"/>
      <c r="B117" s="364"/>
      <c r="C117" s="364"/>
      <c r="D117" s="364"/>
      <c r="E117" s="438"/>
      <c r="F117" s="439"/>
      <c r="G117" s="439"/>
      <c r="H117" s="439"/>
      <c r="I117" s="440"/>
      <c r="J117" s="439"/>
      <c r="K117" s="439"/>
      <c r="L117" s="393"/>
      <c r="M117" s="364"/>
      <c r="N117" s="364"/>
      <c r="O117" s="393"/>
    </row>
    <row r="118" spans="1:15" ht="12" customHeight="1">
      <c r="A118" s="1269"/>
      <c r="B118" s="1269"/>
      <c r="C118" s="1269"/>
      <c r="D118" s="1269"/>
      <c r="E118" s="441"/>
      <c r="F118" s="442"/>
      <c r="G118" s="1270"/>
      <c r="H118" s="1270"/>
      <c r="I118" s="1270"/>
      <c r="J118" s="439"/>
      <c r="K118" s="443"/>
      <c r="L118" s="1270"/>
      <c r="M118" s="1270"/>
      <c r="N118" s="1270"/>
      <c r="O118" s="1270"/>
    </row>
    <row r="119" spans="1:15" ht="12" customHeight="1">
      <c r="A119" s="444"/>
      <c r="B119" s="444"/>
      <c r="C119" s="445"/>
      <c r="D119" s="445"/>
      <c r="E119" s="438"/>
      <c r="F119" s="439"/>
      <c r="G119" s="444"/>
      <c r="H119" s="446"/>
      <c r="I119" s="447"/>
      <c r="J119" s="439"/>
      <c r="K119" s="444"/>
      <c r="L119" s="1276"/>
      <c r="M119" s="1276"/>
      <c r="N119" s="445"/>
      <c r="O119" s="448"/>
    </row>
    <row r="120" spans="1:15" ht="12" customHeight="1">
      <c r="A120" s="444"/>
      <c r="B120" s="444"/>
      <c r="C120" s="445"/>
      <c r="D120" s="445"/>
      <c r="E120" s="438"/>
      <c r="F120" s="439"/>
      <c r="G120" s="444"/>
      <c r="H120" s="445"/>
      <c r="I120" s="451"/>
      <c r="J120" s="439"/>
      <c r="K120" s="444"/>
      <c r="L120" s="444"/>
      <c r="M120" s="444"/>
      <c r="N120" s="445"/>
      <c r="O120" s="448"/>
    </row>
  </sheetData>
  <mergeCells count="142">
    <mergeCell ref="L88:O88"/>
    <mergeCell ref="B66:D66"/>
    <mergeCell ref="B67:D67"/>
    <mergeCell ref="L45:O45"/>
    <mergeCell ref="L79:M79"/>
    <mergeCell ref="L54:L55"/>
    <mergeCell ref="M54:M55"/>
    <mergeCell ref="N54:N55"/>
    <mergeCell ref="G53:I53"/>
    <mergeCell ref="A85:F85"/>
    <mergeCell ref="G85:K85"/>
    <mergeCell ref="A75:D75"/>
    <mergeCell ref="A78:D78"/>
    <mergeCell ref="G78:I78"/>
    <mergeCell ref="L85:O85"/>
    <mergeCell ref="A88:F88"/>
    <mergeCell ref="G88:K88"/>
    <mergeCell ref="L78:O78"/>
    <mergeCell ref="B65:D65"/>
    <mergeCell ref="G45:K45"/>
    <mergeCell ref="A48:F48"/>
    <mergeCell ref="M53:O53"/>
    <mergeCell ref="L94:L95"/>
    <mergeCell ref="M94:M95"/>
    <mergeCell ref="N94:N95"/>
    <mergeCell ref="O94:O95"/>
    <mergeCell ref="A91:F91"/>
    <mergeCell ref="G91:K91"/>
    <mergeCell ref="A93:A95"/>
    <mergeCell ref="B93:D95"/>
    <mergeCell ref="E93:E95"/>
    <mergeCell ref="F93:F95"/>
    <mergeCell ref="G94:G95"/>
    <mergeCell ref="K94:K95"/>
    <mergeCell ref="H94:H95"/>
    <mergeCell ref="I94:I95"/>
    <mergeCell ref="J94:J95"/>
    <mergeCell ref="B106:D106"/>
    <mergeCell ref="B97:D97"/>
    <mergeCell ref="B98:D98"/>
    <mergeCell ref="B99:D99"/>
    <mergeCell ref="B100:D100"/>
    <mergeCell ref="B101:D101"/>
    <mergeCell ref="L119:M119"/>
    <mergeCell ref="B112:D112"/>
    <mergeCell ref="A113:O113"/>
    <mergeCell ref="A115:D115"/>
    <mergeCell ref="A118:D118"/>
    <mergeCell ref="G118:I118"/>
    <mergeCell ref="L118:O118"/>
    <mergeCell ref="A114:D114"/>
    <mergeCell ref="B107:D107"/>
    <mergeCell ref="B108:D108"/>
    <mergeCell ref="B109:D109"/>
    <mergeCell ref="B110:D110"/>
    <mergeCell ref="B111:D111"/>
    <mergeCell ref="B102:D102"/>
    <mergeCell ref="B103:D103"/>
    <mergeCell ref="B104:D104"/>
    <mergeCell ref="B105:D105"/>
    <mergeCell ref="A34:D34"/>
    <mergeCell ref="G51:K51"/>
    <mergeCell ref="L39:M39"/>
    <mergeCell ref="A5:F5"/>
    <mergeCell ref="G5:K5"/>
    <mergeCell ref="L5:O5"/>
    <mergeCell ref="A8:F8"/>
    <mergeCell ref="G8:K8"/>
    <mergeCell ref="L8:O8"/>
    <mergeCell ref="O14:O15"/>
    <mergeCell ref="A11:F11"/>
    <mergeCell ref="G11:K11"/>
    <mergeCell ref="A13:A15"/>
    <mergeCell ref="B13:D15"/>
    <mergeCell ref="E13:E15"/>
    <mergeCell ref="F13:F15"/>
    <mergeCell ref="G14:G15"/>
    <mergeCell ref="H14:H15"/>
    <mergeCell ref="I14:I15"/>
    <mergeCell ref="J14:J15"/>
    <mergeCell ref="J13:L13"/>
    <mergeCell ref="M13:O13"/>
    <mergeCell ref="G13:I13"/>
    <mergeCell ref="A45:F45"/>
    <mergeCell ref="A35:D35"/>
    <mergeCell ref="B58:D58"/>
    <mergeCell ref="B59:D59"/>
    <mergeCell ref="B60:D60"/>
    <mergeCell ref="A51:F51"/>
    <mergeCell ref="A38:D38"/>
    <mergeCell ref="G38:I38"/>
    <mergeCell ref="J53:L53"/>
    <mergeCell ref="L38:O38"/>
    <mergeCell ref="G48:K48"/>
    <mergeCell ref="L48:O48"/>
    <mergeCell ref="Q15:T17"/>
    <mergeCell ref="P13:P15"/>
    <mergeCell ref="A33:O33"/>
    <mergeCell ref="B23:D23"/>
    <mergeCell ref="B21:D21"/>
    <mergeCell ref="B22:D22"/>
    <mergeCell ref="K14:K15"/>
    <mergeCell ref="L14:L15"/>
    <mergeCell ref="B17:D17"/>
    <mergeCell ref="B18:D18"/>
    <mergeCell ref="B19:D19"/>
    <mergeCell ref="B20:D20"/>
    <mergeCell ref="M14:M15"/>
    <mergeCell ref="N14:N15"/>
    <mergeCell ref="B24:D24"/>
    <mergeCell ref="B25:D25"/>
    <mergeCell ref="B26:D26"/>
    <mergeCell ref="B31:D31"/>
    <mergeCell ref="B29:D29"/>
    <mergeCell ref="B30:D30"/>
    <mergeCell ref="B27:D27"/>
    <mergeCell ref="B28:D28"/>
    <mergeCell ref="B32:D32"/>
    <mergeCell ref="P53:P55"/>
    <mergeCell ref="Q55:T57"/>
    <mergeCell ref="A73:O73"/>
    <mergeCell ref="A74:D74"/>
    <mergeCell ref="A53:A55"/>
    <mergeCell ref="B53:D55"/>
    <mergeCell ref="E53:E55"/>
    <mergeCell ref="F53:F55"/>
    <mergeCell ref="G54:G55"/>
    <mergeCell ref="B57:D57"/>
    <mergeCell ref="O54:O55"/>
    <mergeCell ref="H54:H55"/>
    <mergeCell ref="I54:I55"/>
    <mergeCell ref="J54:J55"/>
    <mergeCell ref="K54:K55"/>
    <mergeCell ref="B68:D68"/>
    <mergeCell ref="B69:D69"/>
    <mergeCell ref="B70:D70"/>
    <mergeCell ref="B71:D71"/>
    <mergeCell ref="B72:D72"/>
    <mergeCell ref="B61:D61"/>
    <mergeCell ref="B62:D62"/>
    <mergeCell ref="B63:D63"/>
    <mergeCell ref="B64:D64"/>
  </mergeCells>
  <pageMargins left="0.23622047244094491" right="0.23622047244094491" top="0.74803149606299213" bottom="0.74803149606299213" header="0.31496062992125984" footer="0.31496062992125984"/>
  <pageSetup paperSize="9" scale="86" fitToWidth="3" orientation="landscape" r:id="rId1"/>
  <headerFooter alignWithMargins="0">
    <oddFooter>&amp;L&amp;9 41.142 v01   micro</oddFooter>
  </headerFooter>
  <rowBreaks count="2" manualBreakCount="2">
    <brk id="40" max="14" man="1"/>
    <brk id="80" max="14" man="1"/>
  </rowBreaks>
  <colBreaks count="1" manualBreakCount="1">
    <brk id="30" max="48" man="1"/>
  </colBreaks>
  <drawing r:id="rId2"/>
  <legacyDrawing r:id="rId3"/>
  <oleObjects>
    <mc:AlternateContent xmlns:mc="http://schemas.openxmlformats.org/markup-compatibility/2006">
      <mc:Choice Requires="x14">
        <oleObject progId="CorelDraw.Graphic.8" shapeId="16394" r:id="rId4">
          <objectPr defaultSize="0" autoPict="0" r:id="rId5">
            <anchor moveWithCells="1" sizeWithCells="1">
              <from>
                <xdr:col>0</xdr:col>
                <xdr:colOff>0</xdr:colOff>
                <xdr:row>68</xdr:row>
                <xdr:rowOff>152400</xdr:rowOff>
              </from>
              <to>
                <xdr:col>2</xdr:col>
                <xdr:colOff>123825</xdr:colOff>
                <xdr:row>70</xdr:row>
                <xdr:rowOff>66675</xdr:rowOff>
              </to>
            </anchor>
          </objectPr>
        </oleObject>
      </mc:Choice>
      <mc:Fallback>
        <oleObject progId="CorelDraw.Graphic.8" shapeId="16394"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J29"/>
  <sheetViews>
    <sheetView view="pageBreakPreview" topLeftCell="A10" zoomScale="85" zoomScaleNormal="100" zoomScaleSheetLayoutView="85" workbookViewId="0">
      <selection activeCell="AB13" sqref="AB13"/>
    </sheetView>
  </sheetViews>
  <sheetFormatPr defaultColWidth="8.85546875" defaultRowHeight="15"/>
  <cols>
    <col min="1" max="1" width="9.85546875" style="581" customWidth="1"/>
    <col min="2" max="2" width="13.5703125" style="558" customWidth="1"/>
    <col min="3" max="3" width="6" style="520" customWidth="1"/>
    <col min="4" max="4" width="9.42578125" style="534" bestFit="1" customWidth="1"/>
    <col min="5" max="5" width="6.85546875" style="520" customWidth="1"/>
    <col min="6" max="7" width="7.28515625" style="581" customWidth="1"/>
    <col min="8" max="8" width="6.28515625" style="581" bestFit="1" customWidth="1"/>
    <col min="9" max="9" width="6.28515625" style="520" bestFit="1" customWidth="1"/>
    <col min="10" max="10" width="8.85546875" style="520" bestFit="1" customWidth="1"/>
    <col min="11" max="11" width="5.140625" style="520" bestFit="1" customWidth="1"/>
    <col min="12" max="12" width="7.140625" style="520" customWidth="1"/>
    <col min="13" max="13" width="8.85546875" style="520" bestFit="1" customWidth="1"/>
    <col min="14" max="15" width="6.28515625" style="520" bestFit="1" customWidth="1"/>
    <col min="16" max="16" width="5.85546875" style="520" bestFit="1" customWidth="1"/>
    <col min="17" max="17" width="8.5703125" style="520" bestFit="1" customWidth="1"/>
    <col min="18" max="18" width="7" style="520" bestFit="1" customWidth="1"/>
    <col min="19" max="19" width="6.28515625" style="520" hidden="1" customWidth="1"/>
    <col min="20" max="20" width="6.42578125" style="520" customWidth="1"/>
    <col min="21" max="21" width="6.140625" style="520" customWidth="1"/>
    <col min="22" max="22" width="6.5703125" style="520" customWidth="1"/>
    <col min="23" max="23" width="7.42578125" style="520" customWidth="1"/>
    <col min="24" max="24" width="6.85546875" style="520" customWidth="1"/>
    <col min="25" max="25" width="5" style="520" customWidth="1"/>
    <col min="26" max="26" width="6.140625" style="520" customWidth="1"/>
    <col min="27" max="27" width="5.85546875" style="520" bestFit="1" customWidth="1"/>
    <col min="28" max="28" width="28.28515625" style="520" customWidth="1"/>
    <col min="29" max="29" width="6.85546875" style="520" bestFit="1" customWidth="1"/>
    <col min="30" max="30" width="10.7109375" style="520" customWidth="1"/>
    <col min="31" max="31" width="7.85546875" style="520" customWidth="1"/>
    <col min="32" max="32" width="4" style="520" bestFit="1" customWidth="1"/>
    <col min="33" max="33" width="13.42578125" style="520" customWidth="1"/>
    <col min="34" max="34" width="11.28515625" style="520" customWidth="1"/>
    <col min="35" max="35" width="13.42578125" style="520" customWidth="1"/>
    <col min="36" max="36" width="8.85546875" style="520" customWidth="1"/>
    <col min="37" max="16384" width="8.85546875" style="520"/>
  </cols>
  <sheetData>
    <row r="1" spans="1:36" ht="23.25">
      <c r="A1" s="1289" t="s">
        <v>1370</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1"/>
      <c r="AG1" s="519"/>
      <c r="AH1" s="519"/>
      <c r="AI1" s="519"/>
      <c r="AJ1" s="519"/>
    </row>
    <row r="2" spans="1:36" ht="15.75" thickBot="1">
      <c r="A2" s="521"/>
      <c r="B2" s="522"/>
      <c r="C2" s="523"/>
      <c r="D2" s="522"/>
      <c r="E2" s="523"/>
      <c r="F2" s="523"/>
      <c r="G2" s="523"/>
      <c r="H2" s="523"/>
      <c r="I2" s="523"/>
      <c r="J2" s="523"/>
      <c r="K2" s="523"/>
      <c r="L2" s="523"/>
      <c r="M2" s="523"/>
      <c r="N2" s="523"/>
      <c r="O2" s="523"/>
      <c r="P2" s="523"/>
      <c r="Q2" s="524"/>
      <c r="R2" s="524"/>
      <c r="S2" s="524"/>
      <c r="T2" s="524"/>
      <c r="U2" s="524"/>
      <c r="V2" s="524"/>
      <c r="W2" s="524"/>
      <c r="X2" s="524"/>
      <c r="Y2" s="524"/>
      <c r="Z2" s="524"/>
      <c r="AA2" s="525"/>
      <c r="AB2" s="1288"/>
      <c r="AC2" s="1288"/>
      <c r="AD2" s="1288"/>
      <c r="AE2" s="621"/>
      <c r="AF2" s="526"/>
    </row>
    <row r="3" spans="1:36" ht="15.75" thickBot="1">
      <c r="A3" s="1312" t="s">
        <v>1358</v>
      </c>
      <c r="B3" s="1313"/>
      <c r="C3" s="1313"/>
      <c r="D3" s="1313"/>
      <c r="E3" s="1313"/>
      <c r="F3" s="1313"/>
      <c r="G3" s="1313"/>
      <c r="H3" s="1313"/>
      <c r="I3" s="1313"/>
      <c r="J3" s="1313"/>
      <c r="K3" s="1313"/>
      <c r="L3" s="1314"/>
      <c r="M3" s="523"/>
      <c r="N3" s="524"/>
      <c r="O3" s="524"/>
      <c r="P3" s="524"/>
      <c r="Q3" s="524"/>
      <c r="R3" s="524"/>
      <c r="S3" s="524"/>
      <c r="T3" s="524"/>
      <c r="U3" s="524"/>
      <c r="V3" s="524"/>
      <c r="W3" s="524"/>
      <c r="X3" s="524"/>
      <c r="Y3" s="524"/>
      <c r="Z3" s="524"/>
      <c r="AA3" s="524"/>
      <c r="AB3" s="1288"/>
      <c r="AC3" s="1288"/>
      <c r="AD3" s="1288"/>
      <c r="AE3" s="524"/>
      <c r="AF3" s="526"/>
    </row>
    <row r="4" spans="1:36">
      <c r="A4" s="1315" t="s">
        <v>146</v>
      </c>
      <c r="B4" s="1318" t="s">
        <v>147</v>
      </c>
      <c r="C4" s="1321" t="s">
        <v>148</v>
      </c>
      <c r="D4" s="527" t="s">
        <v>149</v>
      </c>
      <c r="E4" s="528" t="s">
        <v>150</v>
      </c>
      <c r="F4" s="528" t="s">
        <v>151</v>
      </c>
      <c r="G4" s="528" t="s">
        <v>152</v>
      </c>
      <c r="H4" s="528" t="s">
        <v>153</v>
      </c>
      <c r="I4" s="528" t="s">
        <v>154</v>
      </c>
      <c r="J4" s="528" t="s">
        <v>0</v>
      </c>
      <c r="K4" s="528" t="s">
        <v>155</v>
      </c>
      <c r="L4" s="529" t="s">
        <v>156</v>
      </c>
      <c r="M4" s="523"/>
      <c r="N4" s="524"/>
      <c r="O4" s="524"/>
      <c r="P4" s="524"/>
      <c r="Q4" s="524"/>
      <c r="R4" s="524"/>
      <c r="S4" s="524"/>
      <c r="T4" s="524"/>
      <c r="U4" s="524"/>
      <c r="V4" s="524"/>
      <c r="W4" s="524"/>
      <c r="X4" s="524"/>
      <c r="Y4" s="524"/>
      <c r="Z4" s="524"/>
      <c r="AA4" s="524"/>
      <c r="AB4" s="1288"/>
      <c r="AC4" s="1288"/>
      <c r="AD4" s="1288"/>
      <c r="AE4" s="524"/>
      <c r="AF4" s="526"/>
    </row>
    <row r="5" spans="1:36" s="534" customFormat="1" ht="70.900000000000006" customHeight="1">
      <c r="A5" s="1316"/>
      <c r="B5" s="1319"/>
      <c r="C5" s="1322"/>
      <c r="D5" s="622" t="s">
        <v>157</v>
      </c>
      <c r="E5" s="622" t="s">
        <v>158</v>
      </c>
      <c r="F5" s="622" t="s">
        <v>159</v>
      </c>
      <c r="G5" s="622" t="s">
        <v>160</v>
      </c>
      <c r="H5" s="1324" t="s">
        <v>161</v>
      </c>
      <c r="I5" s="1325"/>
      <c r="J5" s="1325"/>
      <c r="K5" s="1326"/>
      <c r="L5" s="530" t="s">
        <v>162</v>
      </c>
      <c r="M5" s="531"/>
      <c r="N5" s="532"/>
      <c r="O5" s="532"/>
      <c r="P5" s="532"/>
      <c r="Q5" s="532"/>
      <c r="R5" s="532"/>
      <c r="S5" s="532"/>
      <c r="T5" s="532"/>
      <c r="U5" s="532"/>
      <c r="V5" s="532"/>
      <c r="W5" s="532"/>
      <c r="X5" s="532"/>
      <c r="Y5" s="532"/>
      <c r="Z5" s="532"/>
      <c r="AA5" s="532"/>
      <c r="AB5" s="1294"/>
      <c r="AC5" s="1294"/>
      <c r="AD5" s="1294"/>
      <c r="AE5" s="532"/>
      <c r="AF5" s="533"/>
    </row>
    <row r="6" spans="1:36">
      <c r="A6" s="1317"/>
      <c r="B6" s="1320"/>
      <c r="C6" s="1323"/>
      <c r="D6" s="535" t="s">
        <v>52</v>
      </c>
      <c r="E6" s="536" t="s">
        <v>163</v>
      </c>
      <c r="F6" s="536" t="s">
        <v>164</v>
      </c>
      <c r="G6" s="536" t="s">
        <v>165</v>
      </c>
      <c r="H6" s="536" t="s">
        <v>52</v>
      </c>
      <c r="I6" s="536" t="s">
        <v>52</v>
      </c>
      <c r="J6" s="536" t="s">
        <v>52</v>
      </c>
      <c r="K6" s="536" t="s">
        <v>52</v>
      </c>
      <c r="L6" s="537" t="s">
        <v>166</v>
      </c>
      <c r="M6" s="524"/>
      <c r="N6" s="524"/>
      <c r="O6" s="524"/>
      <c r="P6" s="524"/>
      <c r="Q6" s="524"/>
      <c r="R6" s="524"/>
      <c r="S6" s="524"/>
      <c r="T6" s="524"/>
      <c r="U6" s="524"/>
      <c r="V6" s="524"/>
      <c r="W6" s="524"/>
      <c r="X6" s="524"/>
      <c r="Y6" s="524"/>
      <c r="Z6" s="524"/>
      <c r="AA6" s="524"/>
      <c r="AB6" s="1288"/>
      <c r="AC6" s="1288"/>
      <c r="AD6" s="1288"/>
      <c r="AE6" s="524"/>
      <c r="AF6" s="526"/>
    </row>
    <row r="7" spans="1:36" s="545" customFormat="1" ht="28.15" customHeight="1" thickBot="1">
      <c r="A7" s="615" t="s">
        <v>1320</v>
      </c>
      <c r="B7" s="538" t="str">
        <f>VLOOKUP($A7,Dados_Intesidade!$A:$I,2,FALSE)</f>
        <v>6°50’</v>
      </c>
      <c r="C7" s="538" t="str">
        <f>VLOOKUP($A7,Dados_Intesidade!$A:$I,3,FALSE)</f>
        <v>35°29’</v>
      </c>
      <c r="D7" s="538">
        <f>VLOOKUP($A7,Dados_Intesidade!$A:$I,4,FALSE)</f>
        <v>12</v>
      </c>
      <c r="E7" s="538" t="str">
        <f>VLOOKUP($A7,Dados_Intesidade!$A:$I,5,FALSE)</f>
        <v>(65-81)</v>
      </c>
      <c r="F7" s="539">
        <v>10</v>
      </c>
      <c r="G7" s="539">
        <v>15</v>
      </c>
      <c r="H7" s="538">
        <f>VLOOKUP($A7,Dados_Intesidade!$A:$I,6,FALSE)</f>
        <v>5</v>
      </c>
      <c r="I7" s="538">
        <f>VLOOKUP($A7,Dados_Intesidade!$A:$I,7,FALSE)</f>
        <v>0.53600000000000003</v>
      </c>
      <c r="J7" s="538">
        <f>VLOOKUP($A7,Dados_Intesidade!$A:$I,8,FALSE)</f>
        <v>0.23899999999999999</v>
      </c>
      <c r="K7" s="538">
        <f>VLOOKUP($A7,Dados_Intesidade!$A:$I,9,FALSE)</f>
        <v>246</v>
      </c>
      <c r="L7" s="540">
        <f>K7*(F7^J7)/((G7+H7)^I7)</f>
        <v>85.621538931973305</v>
      </c>
      <c r="M7" s="541"/>
      <c r="N7" s="541"/>
      <c r="O7" s="541"/>
      <c r="P7" s="541"/>
      <c r="Q7" s="541"/>
      <c r="R7" s="541"/>
      <c r="S7" s="542"/>
      <c r="T7" s="543"/>
      <c r="U7" s="541"/>
      <c r="V7" s="541"/>
      <c r="W7" s="541"/>
      <c r="X7" s="541"/>
      <c r="Y7" s="541"/>
      <c r="Z7" s="541"/>
      <c r="AA7" s="541"/>
      <c r="AB7" s="1294"/>
      <c r="AC7" s="1294"/>
      <c r="AD7" s="1294"/>
      <c r="AE7" s="541"/>
      <c r="AF7" s="544"/>
    </row>
    <row r="8" spans="1:36" ht="15.75" thickBot="1">
      <c r="A8" s="521"/>
      <c r="B8" s="522"/>
      <c r="C8" s="523"/>
      <c r="D8" s="522"/>
      <c r="E8" s="523"/>
      <c r="F8" s="523"/>
      <c r="G8" s="523"/>
      <c r="H8" s="523"/>
      <c r="I8" s="523"/>
      <c r="J8" s="523"/>
      <c r="K8" s="523"/>
      <c r="L8" s="523"/>
      <c r="M8" s="523"/>
      <c r="N8" s="523"/>
      <c r="O8" s="523"/>
      <c r="P8" s="523"/>
      <c r="Q8" s="524"/>
      <c r="R8" s="524"/>
      <c r="S8" s="524"/>
      <c r="T8" s="524"/>
      <c r="U8" s="524"/>
      <c r="V8" s="546"/>
      <c r="W8" s="546"/>
      <c r="X8" s="524"/>
      <c r="Y8" s="524"/>
      <c r="Z8" s="524"/>
      <c r="AA8" s="524"/>
      <c r="AB8" s="524"/>
      <c r="AC8" s="524"/>
      <c r="AD8" s="524"/>
      <c r="AE8" s="524"/>
      <c r="AF8" s="526"/>
    </row>
    <row r="9" spans="1:36">
      <c r="A9" s="1295" t="s">
        <v>169</v>
      </c>
      <c r="B9" s="1296"/>
      <c r="C9" s="1296"/>
      <c r="D9" s="1296"/>
      <c r="E9" s="1296"/>
      <c r="F9" s="1296"/>
      <c r="G9" s="1296"/>
      <c r="H9" s="1296"/>
      <c r="I9" s="1296"/>
      <c r="J9" s="1296"/>
      <c r="K9" s="1296"/>
      <c r="L9" s="1296"/>
      <c r="M9" s="1296"/>
      <c r="N9" s="1297" t="s">
        <v>170</v>
      </c>
      <c r="O9" s="1298"/>
      <c r="P9" s="1298"/>
      <c r="Q9" s="1298"/>
      <c r="R9" s="1298"/>
      <c r="S9" s="1298"/>
      <c r="T9" s="1299"/>
      <c r="U9" s="1300" t="s">
        <v>171</v>
      </c>
      <c r="V9" s="1300"/>
      <c r="W9" s="1300"/>
      <c r="X9" s="1300"/>
      <c r="Y9" s="1300"/>
      <c r="Z9" s="1300"/>
      <c r="AA9" s="1300"/>
      <c r="AB9" s="1300"/>
      <c r="AC9" s="1300"/>
      <c r="AD9" s="1300"/>
      <c r="AE9" s="1300"/>
      <c r="AF9" s="1301"/>
    </row>
    <row r="10" spans="1:36" ht="14.45" customHeight="1">
      <c r="A10" s="1302" t="s">
        <v>29</v>
      </c>
      <c r="B10" s="1305" t="s">
        <v>1384</v>
      </c>
      <c r="C10" s="624" t="s">
        <v>1404</v>
      </c>
      <c r="D10" s="625" t="s">
        <v>1405</v>
      </c>
      <c r="E10" s="547" t="s">
        <v>172</v>
      </c>
      <c r="F10" s="548" t="s">
        <v>173</v>
      </c>
      <c r="G10" s="548" t="s">
        <v>174</v>
      </c>
      <c r="H10" s="548" t="s">
        <v>175</v>
      </c>
      <c r="I10" s="548" t="s">
        <v>176</v>
      </c>
      <c r="J10" s="548" t="s">
        <v>177</v>
      </c>
      <c r="K10" s="548" t="s">
        <v>178</v>
      </c>
      <c r="L10" s="548" t="s">
        <v>179</v>
      </c>
      <c r="M10" s="549" t="s">
        <v>154</v>
      </c>
      <c r="N10" s="550" t="s">
        <v>180</v>
      </c>
      <c r="O10" s="548" t="s">
        <v>181</v>
      </c>
      <c r="P10" s="548" t="s">
        <v>182</v>
      </c>
      <c r="Q10" s="548" t="s">
        <v>183</v>
      </c>
      <c r="R10" s="548" t="s">
        <v>184</v>
      </c>
      <c r="S10" s="548" t="s">
        <v>185</v>
      </c>
      <c r="T10" s="551" t="s">
        <v>186</v>
      </c>
      <c r="U10" s="552" t="s">
        <v>187</v>
      </c>
      <c r="V10" s="548" t="s">
        <v>188</v>
      </c>
      <c r="W10" s="552" t="s">
        <v>189</v>
      </c>
      <c r="X10" s="548" t="s">
        <v>190</v>
      </c>
      <c r="Y10" s="548" t="s">
        <v>191</v>
      </c>
      <c r="Z10" s="548" t="s">
        <v>192</v>
      </c>
      <c r="AA10" s="548" t="s">
        <v>193</v>
      </c>
      <c r="AB10" s="1308" t="s">
        <v>194</v>
      </c>
      <c r="AC10" s="548" t="s">
        <v>192</v>
      </c>
      <c r="AD10" s="1310" t="s">
        <v>195</v>
      </c>
      <c r="AE10" s="548" t="s">
        <v>1383</v>
      </c>
      <c r="AF10" s="553" t="s">
        <v>149</v>
      </c>
    </row>
    <row r="11" spans="1:36" s="558" customFormat="1" ht="94.9" customHeight="1">
      <c r="A11" s="1303"/>
      <c r="B11" s="1306"/>
      <c r="C11" s="1292" t="s">
        <v>196</v>
      </c>
      <c r="D11" s="1292" t="s">
        <v>197</v>
      </c>
      <c r="E11" s="622" t="s">
        <v>198</v>
      </c>
      <c r="F11" s="622" t="s">
        <v>1385</v>
      </c>
      <c r="G11" s="622" t="s">
        <v>1386</v>
      </c>
      <c r="H11" s="622" t="s">
        <v>199</v>
      </c>
      <c r="I11" s="622" t="s">
        <v>200</v>
      </c>
      <c r="J11" s="622" t="s">
        <v>202</v>
      </c>
      <c r="K11" s="622" t="s">
        <v>203</v>
      </c>
      <c r="L11" s="622" t="s">
        <v>204</v>
      </c>
      <c r="M11" s="554" t="s">
        <v>205</v>
      </c>
      <c r="N11" s="555" t="s">
        <v>206</v>
      </c>
      <c r="O11" s="622" t="s">
        <v>207</v>
      </c>
      <c r="P11" s="622" t="s">
        <v>201</v>
      </c>
      <c r="Q11" s="622" t="s">
        <v>1371</v>
      </c>
      <c r="R11" s="622" t="s">
        <v>208</v>
      </c>
      <c r="S11" s="622" t="s">
        <v>209</v>
      </c>
      <c r="T11" s="556" t="s">
        <v>210</v>
      </c>
      <c r="U11" s="557" t="s">
        <v>211</v>
      </c>
      <c r="V11" s="622" t="s">
        <v>212</v>
      </c>
      <c r="W11" s="557" t="s">
        <v>213</v>
      </c>
      <c r="X11" s="622" t="s">
        <v>214</v>
      </c>
      <c r="Y11" s="622" t="s">
        <v>215</v>
      </c>
      <c r="Z11" s="622" t="s">
        <v>216</v>
      </c>
      <c r="AA11" s="622" t="s">
        <v>217</v>
      </c>
      <c r="AB11" s="1309"/>
      <c r="AC11" s="622" t="s">
        <v>218</v>
      </c>
      <c r="AD11" s="1311"/>
      <c r="AE11" s="622" t="s">
        <v>219</v>
      </c>
      <c r="AF11" s="530" t="s">
        <v>220</v>
      </c>
    </row>
    <row r="12" spans="1:36">
      <c r="A12" s="1304"/>
      <c r="B12" s="1307"/>
      <c r="C12" s="1293"/>
      <c r="D12" s="1293"/>
      <c r="E12" s="559" t="s">
        <v>0</v>
      </c>
      <c r="F12" s="559" t="s">
        <v>0</v>
      </c>
      <c r="G12" s="559" t="s">
        <v>0</v>
      </c>
      <c r="H12" s="559"/>
      <c r="I12" s="559" t="s">
        <v>0</v>
      </c>
      <c r="J12" s="559" t="s">
        <v>52</v>
      </c>
      <c r="K12" s="559" t="s">
        <v>0</v>
      </c>
      <c r="L12" s="559" t="s">
        <v>0</v>
      </c>
      <c r="M12" s="560" t="s">
        <v>52</v>
      </c>
      <c r="N12" s="561" t="s">
        <v>52</v>
      </c>
      <c r="O12" s="559" t="s">
        <v>221</v>
      </c>
      <c r="P12" s="559" t="s">
        <v>0</v>
      </c>
      <c r="Q12" s="559" t="s">
        <v>52</v>
      </c>
      <c r="R12" s="559" t="s">
        <v>52</v>
      </c>
      <c r="S12" s="559" t="s">
        <v>165</v>
      </c>
      <c r="T12" s="562" t="s">
        <v>222</v>
      </c>
      <c r="U12" s="563" t="s">
        <v>0</v>
      </c>
      <c r="V12" s="559" t="s">
        <v>223</v>
      </c>
      <c r="W12" s="563" t="s">
        <v>221</v>
      </c>
      <c r="X12" s="559" t="s">
        <v>0</v>
      </c>
      <c r="Y12" s="559" t="s">
        <v>0</v>
      </c>
      <c r="Z12" s="559" t="s">
        <v>223</v>
      </c>
      <c r="AA12" s="559" t="s">
        <v>222</v>
      </c>
      <c r="AB12" s="1309"/>
      <c r="AC12" s="559" t="s">
        <v>223</v>
      </c>
      <c r="AD12" s="1311"/>
      <c r="AE12" s="564" t="s">
        <v>0</v>
      </c>
      <c r="AF12" s="565" t="s">
        <v>224</v>
      </c>
    </row>
    <row r="13" spans="1:36">
      <c r="A13" s="582" t="e">
        <f>#REF!</f>
        <v>#REF!</v>
      </c>
      <c r="B13" s="566" t="e">
        <f>VLOOKUP(A13,#REF!,2,FALSE)</f>
        <v>#REF!</v>
      </c>
      <c r="C13" s="567" t="s">
        <v>1285</v>
      </c>
      <c r="D13" s="568" t="e">
        <f t="shared" ref="D13" si="0">CONCATENATE("E",ROUNDDOWN(E13/20,0),"+",ROUND(E13-ROUNDDOWN(E13/20,0)*20,3))</f>
        <v>#REF!</v>
      </c>
      <c r="E13" s="567" t="e">
        <f>VLOOKUP(A13,#REF!,3,FALSE)</f>
        <v>#REF!</v>
      </c>
      <c r="F13" s="569">
        <v>143.94399999999999</v>
      </c>
      <c r="G13" s="569">
        <v>140.22999999999999</v>
      </c>
      <c r="H13" s="569">
        <v>4</v>
      </c>
      <c r="I13" s="567" t="e">
        <f>VLOOKUP(A13,#REF!,4,FALSE)</f>
        <v>#REF!</v>
      </c>
      <c r="J13" s="569">
        <v>0.75</v>
      </c>
      <c r="K13" s="569">
        <v>0.15</v>
      </c>
      <c r="L13" s="569">
        <v>0.12</v>
      </c>
      <c r="M13" s="570">
        <v>0.02</v>
      </c>
      <c r="N13" s="583">
        <v>0</v>
      </c>
      <c r="O13" s="571" t="e">
        <f>VLOOKUP(A13,#REF!,14,FALSE)</f>
        <v>#REF!</v>
      </c>
      <c r="P13" s="584">
        <f t="shared" ref="P13:P19" si="1">H13*K13</f>
        <v>0.6</v>
      </c>
      <c r="Q13" s="572" t="e">
        <f t="shared" ref="Q13:Q19" si="2">(F13-G13)/E13</f>
        <v>#REF!</v>
      </c>
      <c r="R13" s="573">
        <f t="shared" ref="R13:R19" si="3">K13/(P13)</f>
        <v>0.25</v>
      </c>
      <c r="S13" s="585" t="e">
        <f t="shared" ref="S13:S19" si="4">10+16*(E13/1000)/(1.05*(100*Q13)^0.04)</f>
        <v>#REF!</v>
      </c>
      <c r="T13" s="586" t="e">
        <f t="shared" ref="T13:T19" si="5">J13*$L$7/10*O13/360000</f>
        <v>#REF!</v>
      </c>
      <c r="U13" s="574" t="str">
        <f t="shared" ref="U13:U19" si="6">IFERROR((T13/(0.375*H13/M13*Q13^(1/2)))^(3/8),"")</f>
        <v/>
      </c>
      <c r="V13" s="575" t="str">
        <f t="shared" ref="V13:V19" si="7">IFERROR(T13/(H13*U13^2/2),"")</f>
        <v/>
      </c>
      <c r="W13" s="576">
        <f>P13*L13/2</f>
        <v>3.5999999999999997E-2</v>
      </c>
      <c r="X13" s="587">
        <f t="shared" ref="X13:X19" si="8">P13+L13+SQRT(P13^2+L13^2)</f>
        <v>1.33</v>
      </c>
      <c r="Y13" s="575">
        <f t="shared" ref="Y13:Y19" si="9">W13/X13</f>
        <v>2.7067669172932299E-2</v>
      </c>
      <c r="Z13" s="575" t="e">
        <f t="shared" ref="Z13:Z19" si="10">1/M13*Y13^(2/3)*Q13^(1/2)</f>
        <v>#REF!</v>
      </c>
      <c r="AA13" s="587" t="e">
        <f t="shared" ref="AA13:AA19" si="11">Z13*W13</f>
        <v>#REF!</v>
      </c>
      <c r="AB13" s="588" t="e">
        <f t="shared" ref="AB13:AB19" si="12">IF(AA13&lt;T13,"Capacidade da Sarjeta menor que a vazão demandada pelo projeto. Deve ter saída d'água","Capacidade da Sarjeta maior que a vazão demandada pelo projeto. Não necessita de saída d'água.")</f>
        <v>#REF!</v>
      </c>
      <c r="AC13" s="579" t="e">
        <f t="shared" ref="AC13:AC19" si="13">T13/W13</f>
        <v>#REF!</v>
      </c>
      <c r="AD13" s="578" t="str">
        <f t="shared" ref="AD13:AD19" si="14">IFERROR(IF(AC13&lt;=3.5,"Drenagem Superficial (≤3.5 m/s)","Drenagem Profunda  (&gt;3.5 m/s)"),"")</f>
        <v/>
      </c>
      <c r="AE13" s="577" t="e">
        <f t="shared" ref="AE13:AE19" si="15">IF(RIGHT(AB13,21)="Deve ter saída d'água",36*10^4*W13*Y13^(2/3)*Q13^(1/2)/(J13*$L$7/10*I13/2*M13),"")</f>
        <v>#REF!</v>
      </c>
      <c r="AF13" s="580" t="str">
        <f t="shared" ref="AF13:AF19" si="16">IFERROR(ROUND(E13/AE13,0),"")</f>
        <v/>
      </c>
    </row>
    <row r="14" spans="1:36">
      <c r="A14" s="582" t="e">
        <f>#REF!</f>
        <v>#REF!</v>
      </c>
      <c r="B14" s="566" t="e">
        <f>VLOOKUP(A14,#REF!,2,FALSE)</f>
        <v>#REF!</v>
      </c>
      <c r="C14" s="567" t="s">
        <v>1285</v>
      </c>
      <c r="D14" s="568" t="e">
        <f t="shared" ref="D14:D19" si="17">CONCATENATE("E",ROUNDDOWN(E14/20,0),"+",ROUND(E14-ROUNDDOWN(E14/20,0)*20,3))</f>
        <v>#REF!</v>
      </c>
      <c r="E14" s="567" t="e">
        <f>VLOOKUP(A14,#REF!,3,FALSE)</f>
        <v>#REF!</v>
      </c>
      <c r="F14" s="569">
        <v>138.22399999999999</v>
      </c>
      <c r="G14" s="569">
        <v>137.28200000000001</v>
      </c>
      <c r="H14" s="569">
        <v>4</v>
      </c>
      <c r="I14" s="567" t="e">
        <f>VLOOKUP(A14,#REF!,4,FALSE)</f>
        <v>#REF!</v>
      </c>
      <c r="J14" s="569">
        <v>0.75</v>
      </c>
      <c r="K14" s="569">
        <v>0.15</v>
      </c>
      <c r="L14" s="569">
        <v>0.12</v>
      </c>
      <c r="M14" s="570">
        <v>0.02</v>
      </c>
      <c r="N14" s="583">
        <v>0</v>
      </c>
      <c r="O14" s="571" t="e">
        <f>VLOOKUP(A14,#REF!,14,FALSE)</f>
        <v>#REF!</v>
      </c>
      <c r="P14" s="584">
        <f t="shared" si="1"/>
        <v>0.6</v>
      </c>
      <c r="Q14" s="572" t="e">
        <f t="shared" si="2"/>
        <v>#REF!</v>
      </c>
      <c r="R14" s="573">
        <f t="shared" si="3"/>
        <v>0.25</v>
      </c>
      <c r="S14" s="585" t="e">
        <f t="shared" si="4"/>
        <v>#REF!</v>
      </c>
      <c r="T14" s="586" t="e">
        <f>J14*$L$7/10*O14/360000</f>
        <v>#REF!</v>
      </c>
      <c r="U14" s="574" t="str">
        <f t="shared" si="6"/>
        <v/>
      </c>
      <c r="V14" s="575" t="str">
        <f t="shared" si="7"/>
        <v/>
      </c>
      <c r="W14" s="576">
        <f t="shared" ref="W14:W19" si="18">P14*L14/2</f>
        <v>3.5999999999999997E-2</v>
      </c>
      <c r="X14" s="587">
        <f t="shared" si="8"/>
        <v>1.33</v>
      </c>
      <c r="Y14" s="575">
        <f t="shared" si="9"/>
        <v>2.7067669172932299E-2</v>
      </c>
      <c r="Z14" s="575" t="e">
        <f t="shared" si="10"/>
        <v>#REF!</v>
      </c>
      <c r="AA14" s="587" t="e">
        <f t="shared" si="11"/>
        <v>#REF!</v>
      </c>
      <c r="AB14" s="588" t="e">
        <f t="shared" si="12"/>
        <v>#REF!</v>
      </c>
      <c r="AC14" s="579" t="e">
        <f t="shared" si="13"/>
        <v>#REF!</v>
      </c>
      <c r="AD14" s="578" t="str">
        <f t="shared" si="14"/>
        <v/>
      </c>
      <c r="AE14" s="577" t="e">
        <f t="shared" si="15"/>
        <v>#REF!</v>
      </c>
      <c r="AF14" s="580" t="str">
        <f t="shared" si="16"/>
        <v/>
      </c>
    </row>
    <row r="15" spans="1:36">
      <c r="A15" s="582" t="e">
        <f>#REF!</f>
        <v>#REF!</v>
      </c>
      <c r="B15" s="566" t="e">
        <f>VLOOKUP(A15,#REF!,2,FALSE)</f>
        <v>#REF!</v>
      </c>
      <c r="C15" s="567" t="s">
        <v>1285</v>
      </c>
      <c r="D15" s="568" t="e">
        <f t="shared" si="17"/>
        <v>#REF!</v>
      </c>
      <c r="E15" s="567" t="e">
        <f>VLOOKUP(A15,#REF!,3,FALSE)</f>
        <v>#REF!</v>
      </c>
      <c r="F15" s="569">
        <v>138.953</v>
      </c>
      <c r="G15" s="569">
        <v>137.5</v>
      </c>
      <c r="H15" s="569">
        <v>4</v>
      </c>
      <c r="I15" s="567" t="e">
        <f>VLOOKUP(A15,#REF!,4,FALSE)</f>
        <v>#REF!</v>
      </c>
      <c r="J15" s="569">
        <v>0.75</v>
      </c>
      <c r="K15" s="569">
        <v>0.15</v>
      </c>
      <c r="L15" s="569">
        <v>0.12</v>
      </c>
      <c r="M15" s="570">
        <v>0.02</v>
      </c>
      <c r="N15" s="583">
        <v>0</v>
      </c>
      <c r="O15" s="571" t="e">
        <f>VLOOKUP(A15,#REF!,14,FALSE)</f>
        <v>#REF!</v>
      </c>
      <c r="P15" s="584">
        <f t="shared" si="1"/>
        <v>0.6</v>
      </c>
      <c r="Q15" s="572" t="e">
        <f t="shared" si="2"/>
        <v>#REF!</v>
      </c>
      <c r="R15" s="573">
        <f t="shared" si="3"/>
        <v>0.25</v>
      </c>
      <c r="S15" s="585" t="e">
        <f t="shared" si="4"/>
        <v>#REF!</v>
      </c>
      <c r="T15" s="586" t="e">
        <f t="shared" si="5"/>
        <v>#REF!</v>
      </c>
      <c r="U15" s="574" t="str">
        <f t="shared" si="6"/>
        <v/>
      </c>
      <c r="V15" s="575" t="str">
        <f t="shared" si="7"/>
        <v/>
      </c>
      <c r="W15" s="576">
        <f t="shared" si="18"/>
        <v>3.5999999999999997E-2</v>
      </c>
      <c r="X15" s="587">
        <f t="shared" si="8"/>
        <v>1.33</v>
      </c>
      <c r="Y15" s="575">
        <f t="shared" si="9"/>
        <v>2.7067669172932299E-2</v>
      </c>
      <c r="Z15" s="575" t="e">
        <f t="shared" si="10"/>
        <v>#REF!</v>
      </c>
      <c r="AA15" s="587" t="e">
        <f t="shared" si="11"/>
        <v>#REF!</v>
      </c>
      <c r="AB15" s="588" t="e">
        <f t="shared" si="12"/>
        <v>#REF!</v>
      </c>
      <c r="AC15" s="579" t="e">
        <f t="shared" si="13"/>
        <v>#REF!</v>
      </c>
      <c r="AD15" s="578" t="str">
        <f t="shared" si="14"/>
        <v/>
      </c>
      <c r="AE15" s="577" t="e">
        <f t="shared" si="15"/>
        <v>#REF!</v>
      </c>
      <c r="AF15" s="580" t="str">
        <f t="shared" si="16"/>
        <v/>
      </c>
    </row>
    <row r="16" spans="1:36">
      <c r="A16" s="582" t="e">
        <f>#REF!</f>
        <v>#REF!</v>
      </c>
      <c r="B16" s="566" t="e">
        <f>VLOOKUP(A16,#REF!,2,FALSE)</f>
        <v>#REF!</v>
      </c>
      <c r="C16" s="567" t="s">
        <v>1285</v>
      </c>
      <c r="D16" s="568" t="e">
        <f t="shared" si="17"/>
        <v>#REF!</v>
      </c>
      <c r="E16" s="567" t="e">
        <f>VLOOKUP(A16,#REF!,3,FALSE)</f>
        <v>#REF!</v>
      </c>
      <c r="F16" s="569">
        <v>135.126</v>
      </c>
      <c r="G16" s="569">
        <v>134.791</v>
      </c>
      <c r="H16" s="569">
        <v>4</v>
      </c>
      <c r="I16" s="567" t="e">
        <f>VLOOKUP(A16,#REF!,4,FALSE)</f>
        <v>#REF!</v>
      </c>
      <c r="J16" s="569">
        <v>0.75</v>
      </c>
      <c r="K16" s="569">
        <v>0.15</v>
      </c>
      <c r="L16" s="569">
        <v>0.12</v>
      </c>
      <c r="M16" s="570">
        <v>0.02</v>
      </c>
      <c r="N16" s="583">
        <v>0</v>
      </c>
      <c r="O16" s="571" t="e">
        <f>VLOOKUP(A16,#REF!,14,FALSE)</f>
        <v>#REF!</v>
      </c>
      <c r="P16" s="584">
        <f t="shared" si="1"/>
        <v>0.6</v>
      </c>
      <c r="Q16" s="572" t="e">
        <f t="shared" si="2"/>
        <v>#REF!</v>
      </c>
      <c r="R16" s="573">
        <f t="shared" si="3"/>
        <v>0.25</v>
      </c>
      <c r="S16" s="585" t="e">
        <f t="shared" si="4"/>
        <v>#REF!</v>
      </c>
      <c r="T16" s="586" t="e">
        <f t="shared" si="5"/>
        <v>#REF!</v>
      </c>
      <c r="U16" s="574" t="str">
        <f t="shared" si="6"/>
        <v/>
      </c>
      <c r="V16" s="575" t="str">
        <f t="shared" si="7"/>
        <v/>
      </c>
      <c r="W16" s="576">
        <f t="shared" si="18"/>
        <v>3.5999999999999997E-2</v>
      </c>
      <c r="X16" s="587">
        <f t="shared" si="8"/>
        <v>1.33</v>
      </c>
      <c r="Y16" s="575">
        <f t="shared" si="9"/>
        <v>2.7067669172932299E-2</v>
      </c>
      <c r="Z16" s="575" t="e">
        <f t="shared" si="10"/>
        <v>#REF!</v>
      </c>
      <c r="AA16" s="587" t="e">
        <f t="shared" si="11"/>
        <v>#REF!</v>
      </c>
      <c r="AB16" s="588" t="e">
        <f t="shared" si="12"/>
        <v>#REF!</v>
      </c>
      <c r="AC16" s="579" t="e">
        <f t="shared" si="13"/>
        <v>#REF!</v>
      </c>
      <c r="AD16" s="578" t="str">
        <f t="shared" si="14"/>
        <v/>
      </c>
      <c r="AE16" s="577" t="e">
        <f t="shared" si="15"/>
        <v>#REF!</v>
      </c>
      <c r="AF16" s="580" t="str">
        <f t="shared" si="16"/>
        <v/>
      </c>
    </row>
    <row r="17" spans="1:32">
      <c r="A17" s="582" t="e">
        <f>#REF!</f>
        <v>#REF!</v>
      </c>
      <c r="B17" s="566" t="e">
        <f>VLOOKUP(A17,#REF!,2,FALSE)</f>
        <v>#REF!</v>
      </c>
      <c r="C17" s="567" t="s">
        <v>1285</v>
      </c>
      <c r="D17" s="568" t="e">
        <f t="shared" si="17"/>
        <v>#REF!</v>
      </c>
      <c r="E17" s="567" t="e">
        <f>VLOOKUP(A17,#REF!,3,FALSE)</f>
        <v>#REF!</v>
      </c>
      <c r="F17" s="569">
        <v>136.81899999999999</v>
      </c>
      <c r="G17" s="569">
        <v>134.988</v>
      </c>
      <c r="H17" s="569">
        <v>4</v>
      </c>
      <c r="I17" s="567" t="e">
        <f>VLOOKUP(A17,#REF!,4,FALSE)</f>
        <v>#REF!</v>
      </c>
      <c r="J17" s="569">
        <v>0.75</v>
      </c>
      <c r="K17" s="569">
        <v>0.15</v>
      </c>
      <c r="L17" s="569">
        <v>0.12</v>
      </c>
      <c r="M17" s="570">
        <v>0.02</v>
      </c>
      <c r="N17" s="583">
        <v>0</v>
      </c>
      <c r="O17" s="571" t="e">
        <f>VLOOKUP(A17,#REF!,14,FALSE)</f>
        <v>#REF!</v>
      </c>
      <c r="P17" s="584">
        <f t="shared" si="1"/>
        <v>0.6</v>
      </c>
      <c r="Q17" s="572" t="e">
        <f t="shared" si="2"/>
        <v>#REF!</v>
      </c>
      <c r="R17" s="573">
        <f t="shared" si="3"/>
        <v>0.25</v>
      </c>
      <c r="S17" s="585" t="e">
        <f t="shared" si="4"/>
        <v>#REF!</v>
      </c>
      <c r="T17" s="586" t="e">
        <f t="shared" si="5"/>
        <v>#REF!</v>
      </c>
      <c r="U17" s="574" t="str">
        <f t="shared" si="6"/>
        <v/>
      </c>
      <c r="V17" s="575" t="str">
        <f t="shared" si="7"/>
        <v/>
      </c>
      <c r="W17" s="576">
        <f t="shared" si="18"/>
        <v>3.5999999999999997E-2</v>
      </c>
      <c r="X17" s="587">
        <f t="shared" si="8"/>
        <v>1.33</v>
      </c>
      <c r="Y17" s="575">
        <f t="shared" si="9"/>
        <v>2.7067669172932299E-2</v>
      </c>
      <c r="Z17" s="575" t="e">
        <f t="shared" si="10"/>
        <v>#REF!</v>
      </c>
      <c r="AA17" s="587" t="e">
        <f t="shared" si="11"/>
        <v>#REF!</v>
      </c>
      <c r="AB17" s="588" t="e">
        <f t="shared" si="12"/>
        <v>#REF!</v>
      </c>
      <c r="AC17" s="579" t="e">
        <f t="shared" si="13"/>
        <v>#REF!</v>
      </c>
      <c r="AD17" s="578" t="str">
        <f t="shared" si="14"/>
        <v/>
      </c>
      <c r="AE17" s="577" t="e">
        <f t="shared" si="15"/>
        <v>#REF!</v>
      </c>
      <c r="AF17" s="580" t="str">
        <f t="shared" si="16"/>
        <v/>
      </c>
    </row>
    <row r="18" spans="1:32">
      <c r="A18" s="582" t="e">
        <f>#REF!</f>
        <v>#REF!</v>
      </c>
      <c r="B18" s="566" t="e">
        <f>VLOOKUP(A18,#REF!,2,FALSE)</f>
        <v>#REF!</v>
      </c>
      <c r="C18" s="567" t="s">
        <v>1285</v>
      </c>
      <c r="D18" s="568" t="e">
        <f t="shared" si="17"/>
        <v>#REF!</v>
      </c>
      <c r="E18" s="567" t="e">
        <f>VLOOKUP(A18,#REF!,3,FALSE)</f>
        <v>#REF!</v>
      </c>
      <c r="F18" s="569">
        <v>138.273</v>
      </c>
      <c r="G18" s="569">
        <v>137.15</v>
      </c>
      <c r="H18" s="569">
        <v>4</v>
      </c>
      <c r="I18" s="567" t="e">
        <f>VLOOKUP(A18,#REF!,4,FALSE)</f>
        <v>#REF!</v>
      </c>
      <c r="J18" s="569">
        <v>0.75</v>
      </c>
      <c r="K18" s="569">
        <v>0.15</v>
      </c>
      <c r="L18" s="569">
        <v>0.12</v>
      </c>
      <c r="M18" s="570">
        <v>0.02</v>
      </c>
      <c r="N18" s="583">
        <v>0</v>
      </c>
      <c r="O18" s="571" t="e">
        <f>VLOOKUP(A18,#REF!,14,FALSE)</f>
        <v>#REF!</v>
      </c>
      <c r="P18" s="584">
        <f>H18*K18</f>
        <v>0.6</v>
      </c>
      <c r="Q18" s="572" t="e">
        <f t="shared" ref="Q18" si="19">(F18-G18)/E18</f>
        <v>#REF!</v>
      </c>
      <c r="R18" s="573">
        <f t="shared" ref="R18" si="20">K18/(P18)</f>
        <v>0.25</v>
      </c>
      <c r="S18" s="585" t="e">
        <f t="shared" ref="S18" si="21">10+16*(E18/1000)/(1.05*(100*Q18)^0.04)</f>
        <v>#REF!</v>
      </c>
      <c r="T18" s="586" t="e">
        <f>J18*$L$7/10*O18/360000</f>
        <v>#REF!</v>
      </c>
      <c r="U18" s="574" t="str">
        <f t="shared" ref="U18" si="22">IFERROR((T18/(0.375*H18/M18*Q18^(1/2)))^(3/8),"")</f>
        <v/>
      </c>
      <c r="V18" s="575" t="str">
        <f t="shared" ref="V18" si="23">IFERROR(T18/(H18*U18^2/2),"")</f>
        <v/>
      </c>
      <c r="W18" s="576">
        <f>P18*L18/2</f>
        <v>3.5999999999999997E-2</v>
      </c>
      <c r="X18" s="587">
        <f t="shared" ref="X18" si="24">P18+L18+SQRT(P18^2+L18^2)</f>
        <v>1.33</v>
      </c>
      <c r="Y18" s="575">
        <f t="shared" ref="Y18" si="25">W18/X18</f>
        <v>2.7067669172932299E-2</v>
      </c>
      <c r="Z18" s="575" t="e">
        <f t="shared" ref="Z18" si="26">1/M18*Y18^(2/3)*Q18^(1/2)</f>
        <v>#REF!</v>
      </c>
      <c r="AA18" s="587" t="e">
        <f>Z18*W18</f>
        <v>#REF!</v>
      </c>
      <c r="AB18" s="588" t="e">
        <f>IF(AA18&lt;T18,"Capacidade da Sarjeta menor que a vazão demandada pelo projeto. Deve ter saída d'água","Capacidade da Sarjeta maior que a vazão demandada pelo projeto. Não necessita de saída d'água.")</f>
        <v>#REF!</v>
      </c>
      <c r="AC18" s="579" t="e">
        <f t="shared" ref="AC18" si="27">T18/W18</f>
        <v>#REF!</v>
      </c>
      <c r="AD18" s="578" t="str">
        <f t="shared" ref="AD18" si="28">IFERROR(IF(AC18&lt;=3.5,"Drenagem Superficial (≤3.5 m/s)","Drenagem Profunda  (&gt;3.5 m/s)"),"")</f>
        <v/>
      </c>
      <c r="AE18" s="577" t="e">
        <f t="shared" ref="AE18" si="29">IF(RIGHT(AB18,21)="Deve ter saída d'água",36*10^4*W18*Y18^(2/3)*Q18^(1/2)/(J18*$L$7/10*I18/2*M18),"")</f>
        <v>#REF!</v>
      </c>
      <c r="AF18" s="580" t="str">
        <f t="shared" ref="AF18" si="30">IFERROR(ROUND(E18/AE18,0),"")</f>
        <v/>
      </c>
    </row>
    <row r="19" spans="1:32">
      <c r="A19" s="582" t="e">
        <f>#REF!</f>
        <v>#REF!</v>
      </c>
      <c r="B19" s="566" t="e">
        <f>VLOOKUP(A19,#REF!,2,FALSE)</f>
        <v>#REF!</v>
      </c>
      <c r="C19" s="567" t="s">
        <v>1285</v>
      </c>
      <c r="D19" s="568" t="e">
        <f t="shared" si="17"/>
        <v>#REF!</v>
      </c>
      <c r="E19" s="567" t="e">
        <f>VLOOKUP(A19,#REF!,3,FALSE)</f>
        <v>#REF!</v>
      </c>
      <c r="F19" s="569">
        <v>131.26400000000001</v>
      </c>
      <c r="G19" s="569">
        <v>131.07400000000001</v>
      </c>
      <c r="H19" s="569">
        <v>4</v>
      </c>
      <c r="I19" s="567" t="e">
        <f>VLOOKUP(A19,#REF!,4,FALSE)</f>
        <v>#REF!</v>
      </c>
      <c r="J19" s="569">
        <v>0.75</v>
      </c>
      <c r="K19" s="569">
        <v>0.15</v>
      </c>
      <c r="L19" s="569">
        <v>0.12</v>
      </c>
      <c r="M19" s="570">
        <v>0.02</v>
      </c>
      <c r="N19" s="583">
        <v>0</v>
      </c>
      <c r="O19" s="571" t="e">
        <f>VLOOKUP(A19,#REF!,14,FALSE)</f>
        <v>#REF!</v>
      </c>
      <c r="P19" s="584">
        <f t="shared" si="1"/>
        <v>0.6</v>
      </c>
      <c r="Q19" s="572" t="e">
        <f t="shared" si="2"/>
        <v>#REF!</v>
      </c>
      <c r="R19" s="573">
        <f t="shared" si="3"/>
        <v>0.25</v>
      </c>
      <c r="S19" s="585" t="e">
        <f t="shared" si="4"/>
        <v>#REF!</v>
      </c>
      <c r="T19" s="586" t="e">
        <f t="shared" si="5"/>
        <v>#REF!</v>
      </c>
      <c r="U19" s="574" t="str">
        <f t="shared" si="6"/>
        <v/>
      </c>
      <c r="V19" s="575" t="str">
        <f t="shared" si="7"/>
        <v/>
      </c>
      <c r="W19" s="576">
        <f t="shared" si="18"/>
        <v>3.5999999999999997E-2</v>
      </c>
      <c r="X19" s="587">
        <f t="shared" si="8"/>
        <v>1.33</v>
      </c>
      <c r="Y19" s="575">
        <f t="shared" si="9"/>
        <v>2.7067669172932299E-2</v>
      </c>
      <c r="Z19" s="575" t="e">
        <f t="shared" si="10"/>
        <v>#REF!</v>
      </c>
      <c r="AA19" s="587" t="e">
        <f t="shared" si="11"/>
        <v>#REF!</v>
      </c>
      <c r="AB19" s="588" t="e">
        <f t="shared" si="12"/>
        <v>#REF!</v>
      </c>
      <c r="AC19" s="579" t="e">
        <f t="shared" si="13"/>
        <v>#REF!</v>
      </c>
      <c r="AD19" s="578" t="str">
        <f t="shared" si="14"/>
        <v/>
      </c>
      <c r="AE19" s="577" t="e">
        <f t="shared" si="15"/>
        <v>#REF!</v>
      </c>
      <c r="AF19" s="580" t="str">
        <f t="shared" si="16"/>
        <v/>
      </c>
    </row>
    <row r="20" spans="1:32" ht="50.45" customHeight="1" thickBot="1">
      <c r="A20" s="589" t="e">
        <f>#REF!</f>
        <v>#REF!</v>
      </c>
      <c r="B20" s="590" t="e">
        <f>VLOOKUP(A20,#REF!,2,FALSE)</f>
        <v>#REF!</v>
      </c>
      <c r="C20" s="591" t="s">
        <v>1285</v>
      </c>
      <c r="D20" s="592" t="e">
        <f t="shared" ref="D20" si="31">CONCATENATE("E",ROUNDDOWN(E20/20,0),"+",ROUND(E20-ROUNDDOWN(E20/20,0)*20,3))</f>
        <v>#REF!</v>
      </c>
      <c r="E20" s="567" t="e">
        <f>VLOOKUP(A20,#REF!,3,FALSE)</f>
        <v>#REF!</v>
      </c>
      <c r="F20" s="593">
        <v>136.256</v>
      </c>
      <c r="G20" s="593">
        <v>133.21799999999999</v>
      </c>
      <c r="H20" s="593">
        <v>4</v>
      </c>
      <c r="I20" s="591" t="e">
        <f>VLOOKUP(A20,#REF!,4,FALSE)</f>
        <v>#REF!</v>
      </c>
      <c r="J20" s="593">
        <v>0.75</v>
      </c>
      <c r="K20" s="593">
        <v>0.15</v>
      </c>
      <c r="L20" s="593">
        <v>0.12</v>
      </c>
      <c r="M20" s="594">
        <v>0.02</v>
      </c>
      <c r="N20" s="595">
        <v>0</v>
      </c>
      <c r="O20" s="623" t="e">
        <f>VLOOKUP(A20,#REF!,14,FALSE)</f>
        <v>#REF!</v>
      </c>
      <c r="P20" s="596">
        <f t="shared" ref="P20" si="32">H20*K20</f>
        <v>0.6</v>
      </c>
      <c r="Q20" s="597" t="e">
        <f t="shared" ref="Q20" si="33">(F20-G20)/E20</f>
        <v>#REF!</v>
      </c>
      <c r="R20" s="598">
        <f t="shared" ref="R20" si="34">K20/(P20)</f>
        <v>0.25</v>
      </c>
      <c r="S20" s="599" t="e">
        <f t="shared" ref="S20" si="35">10+16*(E20/1000)/(1.05*(100*Q20)^0.04)</f>
        <v>#REF!</v>
      </c>
      <c r="T20" s="600" t="e">
        <f t="shared" ref="T20" si="36">J20*$L$7/10*O20/360000</f>
        <v>#REF!</v>
      </c>
      <c r="U20" s="601" t="str">
        <f t="shared" ref="U20" si="37">IFERROR((T20/(0.375*H20/M20*Q20^(1/2)))^(3/8),"")</f>
        <v/>
      </c>
      <c r="V20" s="602" t="str">
        <f t="shared" ref="V20" si="38">IFERROR(T20/(H20*U20^2/2),"")</f>
        <v/>
      </c>
      <c r="W20" s="603">
        <f t="shared" ref="W20" si="39">P20*L20/2</f>
        <v>3.5999999999999997E-2</v>
      </c>
      <c r="X20" s="604">
        <f t="shared" ref="X20" si="40">P20+L20+SQRT(P20^2+L20^2)</f>
        <v>1.33</v>
      </c>
      <c r="Y20" s="602">
        <f t="shared" ref="Y20" si="41">W20/X20</f>
        <v>2.7067669172932299E-2</v>
      </c>
      <c r="Z20" s="602" t="e">
        <f t="shared" ref="Z20" si="42">1/M20*Y20^(2/3)*Q20^(1/2)</f>
        <v>#REF!</v>
      </c>
      <c r="AA20" s="604" t="e">
        <f t="shared" ref="AA20" si="43">Z20*W20</f>
        <v>#REF!</v>
      </c>
      <c r="AB20" s="605" t="e">
        <f>IF(AA20&lt;T20,"Capacidade da Sarjeta menor que a vazão demandada pelo projeto. Deve ter saída d'água","Capacidade da Sarjeta maior que a vazão demandada pelo projeto. Não necessita de saída d'água.")</f>
        <v>#REF!</v>
      </c>
      <c r="AC20" s="606" t="e">
        <f t="shared" ref="AC20" si="44">T20/W20</f>
        <v>#REF!</v>
      </c>
      <c r="AD20" s="607" t="str">
        <f t="shared" ref="AD20" si="45">IFERROR(IF(AC20&lt;=3.5,"Drenagem Superficial (≤3.5 m/s)","Drenagem Profunda  (&gt;3.5 m/s)"),"")</f>
        <v/>
      </c>
      <c r="AE20" s="577" t="e">
        <f>IF(RIGHT(AB20,21)="Deve ter saída d'água",36*10^4*W20*Y20^(2/3)*Q20^(1/2)/(J20*$L$7/10*I20*M20),"")</f>
        <v>#REF!</v>
      </c>
      <c r="AF20" s="580" t="str">
        <f t="shared" ref="AF20" si="46">IFERROR(ROUND(E20/AE20,0),"")</f>
        <v/>
      </c>
    </row>
    <row r="21" spans="1:32">
      <c r="C21" s="1287"/>
      <c r="D21" s="1287"/>
    </row>
    <row r="22" spans="1:32">
      <c r="C22" s="1287"/>
      <c r="D22" s="1287"/>
    </row>
    <row r="23" spans="1:32">
      <c r="C23" s="1287"/>
      <c r="D23" s="1287"/>
    </row>
    <row r="24" spans="1:32">
      <c r="C24" s="1287"/>
      <c r="D24" s="1287"/>
    </row>
    <row r="25" spans="1:32">
      <c r="C25" s="1287"/>
      <c r="D25" s="1287"/>
    </row>
    <row r="26" spans="1:32">
      <c r="C26" s="1287"/>
      <c r="D26" s="1287"/>
    </row>
    <row r="27" spans="1:32">
      <c r="C27" s="1287"/>
      <c r="D27" s="1287"/>
    </row>
    <row r="28" spans="1:32">
      <c r="C28" s="1287"/>
      <c r="D28" s="1287"/>
    </row>
    <row r="29" spans="1:32">
      <c r="C29" s="1287"/>
      <c r="D29" s="1287"/>
    </row>
  </sheetData>
  <mergeCells count="30">
    <mergeCell ref="A3:L3"/>
    <mergeCell ref="AB3:AD3"/>
    <mergeCell ref="A4:A6"/>
    <mergeCell ref="B4:B6"/>
    <mergeCell ref="C4:C6"/>
    <mergeCell ref="AB4:AD4"/>
    <mergeCell ref="H5:K5"/>
    <mergeCell ref="AB5:AD5"/>
    <mergeCell ref="U9:AF9"/>
    <mergeCell ref="A10:A12"/>
    <mergeCell ref="B10:B12"/>
    <mergeCell ref="AB10:AB12"/>
    <mergeCell ref="AD10:AD12"/>
    <mergeCell ref="C11:C12"/>
    <mergeCell ref="C27:D27"/>
    <mergeCell ref="C28:D28"/>
    <mergeCell ref="C29:D29"/>
    <mergeCell ref="AB2:AD2"/>
    <mergeCell ref="A1:AF1"/>
    <mergeCell ref="C21:D21"/>
    <mergeCell ref="C22:D22"/>
    <mergeCell ref="C23:D23"/>
    <mergeCell ref="C24:D24"/>
    <mergeCell ref="C25:D25"/>
    <mergeCell ref="C26:D26"/>
    <mergeCell ref="D11:D12"/>
    <mergeCell ref="AB6:AD6"/>
    <mergeCell ref="AB7:AD7"/>
    <mergeCell ref="A9:M9"/>
    <mergeCell ref="N9:T9"/>
  </mergeCells>
  <pageMargins left="0.51181102362204722" right="0.51181102362204722" top="0.78740157480314965" bottom="0.78740157480314965" header="0.31496062992125984" footer="0.31496062992125984"/>
  <pageSetup paperSize="9" scale="53"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tabColor theme="4"/>
  </sheetPr>
  <dimension ref="A1:C22"/>
  <sheetViews>
    <sheetView zoomScale="70" zoomScaleNormal="70" workbookViewId="0">
      <selection activeCell="A8" sqref="A8"/>
    </sheetView>
  </sheetViews>
  <sheetFormatPr defaultColWidth="8.85546875" defaultRowHeight="15"/>
  <cols>
    <col min="1" max="1" width="101.5703125" style="611" customWidth="1"/>
    <col min="2" max="2" width="11.28515625" style="610" bestFit="1" customWidth="1"/>
    <col min="3" max="16384" width="8.85546875" style="610"/>
  </cols>
  <sheetData>
    <row r="1" spans="1:3">
      <c r="A1" s="609" t="s">
        <v>1387</v>
      </c>
    </row>
    <row r="2" spans="1:3" ht="48.6" customHeight="1">
      <c r="A2" s="1327" t="e">
        <f>UPPER(CONCATENATE("ELABORAÇÃO DE PROJETO, ORÇAMENTO, ESPECIFICAÇÃO E ACESSOS DA PAVIMENTAÇÃO EM PARALELEPÍPEDOS, DRENAGEM E SINALIZAÇÃO VERTICAL EM DIVERSAS RUAS, NO ",BDI!C5,", COM ÁREA TOTAL DE ",ROUND(#REF!,2),"M2 REFERENTE AO CR ",capa!F28,"/",BDI!C4,"/",BDI!C3,"."))</f>
        <v>#REF!</v>
      </c>
      <c r="B2" s="1327"/>
      <c r="C2" s="1327"/>
    </row>
    <row r="4" spans="1:3">
      <c r="A4" s="611" t="s">
        <v>1388</v>
      </c>
      <c r="B4" s="612" t="s">
        <v>1395</v>
      </c>
      <c r="C4" s="612" t="s">
        <v>1396</v>
      </c>
    </row>
    <row r="5" spans="1:3" ht="30">
      <c r="A5" s="613" t="s">
        <v>1389</v>
      </c>
      <c r="B5" s="614" t="e">
        <f>ROUND(#REF!,2)</f>
        <v>#REF!</v>
      </c>
      <c r="C5" s="614" t="s">
        <v>111</v>
      </c>
    </row>
    <row r="6" spans="1:3" ht="30">
      <c r="A6" s="613" t="s">
        <v>1390</v>
      </c>
      <c r="B6" s="614" t="e">
        <f>ROUND(#REF!,2)</f>
        <v>#REF!</v>
      </c>
      <c r="C6" s="614" t="s">
        <v>111</v>
      </c>
    </row>
    <row r="7" spans="1:3" ht="30">
      <c r="A7" s="613" t="s">
        <v>1391</v>
      </c>
      <c r="B7" s="614" t="e">
        <f>ROUND(#REF!,2)</f>
        <v>#REF!</v>
      </c>
      <c r="C7" s="614" t="s">
        <v>111</v>
      </c>
    </row>
    <row r="8" spans="1:3" ht="30">
      <c r="A8" s="613" t="s">
        <v>1392</v>
      </c>
      <c r="B8" s="614" t="e">
        <f>ROUND(#REF!,2)</f>
        <v>#REF!</v>
      </c>
      <c r="C8" s="614" t="s">
        <v>111</v>
      </c>
    </row>
    <row r="9" spans="1:3" ht="30">
      <c r="A9" s="613" t="s">
        <v>1393</v>
      </c>
      <c r="B9" s="614" t="e">
        <f>ROUND(#REF!,2)</f>
        <v>#REF!</v>
      </c>
      <c r="C9" s="614" t="s">
        <v>111</v>
      </c>
    </row>
    <row r="10" spans="1:3" ht="30">
      <c r="A10" s="613" t="s">
        <v>1394</v>
      </c>
      <c r="B10" s="614" t="e">
        <f>ROUND(#REF!,2)</f>
        <v>#REF!</v>
      </c>
      <c r="C10" s="614" t="s">
        <v>111</v>
      </c>
    </row>
    <row r="22" ht="12.6" customHeight="1"/>
  </sheetData>
  <mergeCells count="1">
    <mergeCell ref="A2:C2"/>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F42"/>
  <sheetViews>
    <sheetView zoomScale="70" zoomScaleNormal="70" workbookViewId="0">
      <selection activeCell="J30" sqref="J30"/>
    </sheetView>
  </sheetViews>
  <sheetFormatPr defaultColWidth="9" defaultRowHeight="15"/>
  <cols>
    <col min="5" max="5" width="19.140625" bestFit="1" customWidth="1"/>
  </cols>
  <sheetData>
    <row r="1" spans="2:6">
      <c r="B1">
        <v>0.4</v>
      </c>
      <c r="E1" t="s">
        <v>1486</v>
      </c>
      <c r="F1" s="796">
        <f>SUM(F2:F5)</f>
        <v>16.28</v>
      </c>
    </row>
    <row r="2" spans="2:6">
      <c r="B2">
        <v>8.66</v>
      </c>
      <c r="F2">
        <v>3.9</v>
      </c>
    </row>
    <row r="3" spans="2:6">
      <c r="B3">
        <v>3.32</v>
      </c>
      <c r="F3">
        <v>3.32</v>
      </c>
    </row>
    <row r="4" spans="2:6">
      <c r="B4">
        <v>2.74</v>
      </c>
      <c r="F4">
        <v>8.66</v>
      </c>
    </row>
    <row r="5" spans="2:6">
      <c r="B5">
        <v>11.64</v>
      </c>
      <c r="F5">
        <v>0.4</v>
      </c>
    </row>
    <row r="6" spans="2:6">
      <c r="B6">
        <v>1.98</v>
      </c>
    </row>
    <row r="7" spans="2:6">
      <c r="B7">
        <v>2.85</v>
      </c>
    </row>
    <row r="8" spans="2:6">
      <c r="B8">
        <v>2.73</v>
      </c>
      <c r="E8" t="s">
        <v>1490</v>
      </c>
      <c r="F8" s="796">
        <f>SUM(F9:F10)</f>
        <v>3.18</v>
      </c>
    </row>
    <row r="9" spans="2:6">
      <c r="B9">
        <v>7.22</v>
      </c>
      <c r="F9">
        <v>2.74</v>
      </c>
    </row>
    <row r="10" spans="2:6">
      <c r="B10">
        <v>0.25</v>
      </c>
      <c r="F10">
        <v>0.44</v>
      </c>
    </row>
    <row r="11" spans="2:6">
      <c r="B11">
        <v>0.65</v>
      </c>
    </row>
    <row r="12" spans="2:6">
      <c r="B12">
        <v>1.05</v>
      </c>
      <c r="E12" t="s">
        <v>1443</v>
      </c>
      <c r="F12" s="796">
        <f>SUM(F13:F14)</f>
        <v>4.58</v>
      </c>
    </row>
    <row r="13" spans="2:6">
      <c r="B13">
        <v>20.34</v>
      </c>
      <c r="F13">
        <v>2.6</v>
      </c>
    </row>
    <row r="14" spans="2:6">
      <c r="B14">
        <v>25.98</v>
      </c>
      <c r="F14">
        <v>1.98</v>
      </c>
    </row>
    <row r="15" spans="2:6">
      <c r="B15">
        <v>7.14</v>
      </c>
    </row>
    <row r="16" spans="2:6">
      <c r="B16">
        <v>5.3</v>
      </c>
      <c r="E16" t="s">
        <v>1491</v>
      </c>
      <c r="F16" s="796">
        <f>SUM(F17:F23)</f>
        <v>21.5</v>
      </c>
    </row>
    <row r="17" spans="2:6">
      <c r="B17">
        <v>6.55</v>
      </c>
      <c r="F17">
        <v>8.9</v>
      </c>
    </row>
    <row r="18" spans="2:6">
      <c r="B18">
        <v>1.05</v>
      </c>
      <c r="F18">
        <v>2.85</v>
      </c>
    </row>
    <row r="19" spans="2:6">
      <c r="B19">
        <v>8.0500000000000007</v>
      </c>
      <c r="F19">
        <v>2.74</v>
      </c>
    </row>
    <row r="20" spans="2:6">
      <c r="B20">
        <v>0.85</v>
      </c>
      <c r="F20">
        <v>5.0599999999999996</v>
      </c>
    </row>
    <row r="21" spans="2:6">
      <c r="B21">
        <v>8.65</v>
      </c>
      <c r="F21">
        <v>1.05</v>
      </c>
    </row>
    <row r="22" spans="2:6">
      <c r="B22">
        <v>7.35</v>
      </c>
      <c r="F22">
        <v>0.65</v>
      </c>
    </row>
    <row r="23" spans="2:6">
      <c r="B23">
        <v>3.92</v>
      </c>
      <c r="F23">
        <v>0.25</v>
      </c>
    </row>
    <row r="24" spans="2:6">
      <c r="B24">
        <v>1.59</v>
      </c>
    </row>
    <row r="25" spans="2:6">
      <c r="B25">
        <v>1.81</v>
      </c>
      <c r="E25" t="s">
        <v>1460</v>
      </c>
      <c r="F25" s="796">
        <f>SUM(F26:F42)</f>
        <v>105.5</v>
      </c>
    </row>
    <row r="26" spans="2:6">
      <c r="B26">
        <v>2.9</v>
      </c>
      <c r="F26">
        <v>20.34</v>
      </c>
    </row>
    <row r="27" spans="2:6">
      <c r="B27">
        <v>1.75</v>
      </c>
      <c r="F27">
        <v>25.98</v>
      </c>
    </row>
    <row r="28" spans="2:6" s="787" customFormat="1">
      <c r="B28" s="787">
        <v>3.9</v>
      </c>
      <c r="F28" s="787">
        <v>7.14</v>
      </c>
    </row>
    <row r="29" spans="2:6">
      <c r="B29">
        <f>SUM(B1:B28)</f>
        <v>150.62</v>
      </c>
      <c r="F29">
        <v>5.3</v>
      </c>
    </row>
    <row r="30" spans="2:6">
      <c r="F30">
        <v>6.54</v>
      </c>
    </row>
    <row r="31" spans="2:6">
      <c r="F31">
        <v>1.05</v>
      </c>
    </row>
    <row r="32" spans="2:6">
      <c r="F32">
        <v>8.0500000000000007</v>
      </c>
    </row>
    <row r="33" spans="6:6">
      <c r="F33">
        <v>0.85</v>
      </c>
    </row>
    <row r="34" spans="6:6">
      <c r="F34">
        <v>8.65</v>
      </c>
    </row>
    <row r="35" spans="6:6">
      <c r="F35">
        <v>0.15</v>
      </c>
    </row>
    <row r="36" spans="6:6">
      <c r="F36">
        <v>7.35</v>
      </c>
    </row>
    <row r="37" spans="6:6">
      <c r="F37">
        <v>3.92</v>
      </c>
    </row>
    <row r="38" spans="6:6">
      <c r="F38">
        <v>1.59</v>
      </c>
    </row>
    <row r="39" spans="6:6">
      <c r="F39">
        <v>1.81</v>
      </c>
    </row>
    <row r="40" spans="6:6">
      <c r="F40">
        <v>2.9</v>
      </c>
    </row>
    <row r="41" spans="6:6">
      <c r="F41">
        <v>1.75</v>
      </c>
    </row>
    <row r="42" spans="6:6">
      <c r="F42">
        <v>2.13</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9">
    <tabColor theme="4"/>
  </sheetPr>
  <dimension ref="A1:M454"/>
  <sheetViews>
    <sheetView view="pageBreakPreview" topLeftCell="A265" zoomScaleNormal="100" zoomScaleSheetLayoutView="100" workbookViewId="0">
      <selection activeCell="B275" sqref="B275"/>
    </sheetView>
  </sheetViews>
  <sheetFormatPr defaultColWidth="9" defaultRowHeight="15"/>
  <cols>
    <col min="1" max="1" width="16.5703125" bestFit="1" customWidth="1"/>
    <col min="2" max="2" width="58.5703125" customWidth="1"/>
    <col min="3" max="3" width="9.42578125" bestFit="1" customWidth="1"/>
    <col min="4" max="4" width="11.7109375" bestFit="1" customWidth="1"/>
  </cols>
  <sheetData>
    <row r="1" spans="1:13">
      <c r="A1" s="1330" t="s">
        <v>401</v>
      </c>
      <c r="B1" s="1328" t="s">
        <v>402</v>
      </c>
      <c r="C1" s="1330" t="s">
        <v>403</v>
      </c>
      <c r="D1" s="608" t="s">
        <v>404</v>
      </c>
    </row>
    <row r="2" spans="1:13">
      <c r="A2" s="1330"/>
      <c r="B2" s="1328"/>
      <c r="C2" s="1330"/>
      <c r="D2" s="608" t="s">
        <v>405</v>
      </c>
      <c r="E2" s="218">
        <f>SUBSTITUTE(D2,"BDI ","",1)+0</f>
        <v>0.26150000000000001</v>
      </c>
      <c r="G2" s="617" t="s">
        <v>1400</v>
      </c>
      <c r="H2" s="617" t="s">
        <v>1401</v>
      </c>
      <c r="I2" s="617" t="s">
        <v>181</v>
      </c>
      <c r="J2" s="620">
        <v>43070</v>
      </c>
      <c r="K2" s="617" t="s">
        <v>1402</v>
      </c>
      <c r="L2" s="617" t="s">
        <v>1403</v>
      </c>
      <c r="M2" s="617">
        <v>937</v>
      </c>
    </row>
    <row r="3" spans="1:13">
      <c r="A3" s="210">
        <v>1</v>
      </c>
      <c r="B3" s="1330" t="s">
        <v>406</v>
      </c>
      <c r="C3" s="1330"/>
      <c r="D3" s="1330"/>
    </row>
    <row r="4" spans="1:13">
      <c r="A4" s="212" t="s">
        <v>407</v>
      </c>
      <c r="B4" s="212" t="s">
        <v>408</v>
      </c>
      <c r="C4" s="213" t="s">
        <v>221</v>
      </c>
      <c r="D4" s="214">
        <v>0.33</v>
      </c>
    </row>
    <row r="5" spans="1:13">
      <c r="A5" s="212" t="s">
        <v>409</v>
      </c>
      <c r="B5" s="212" t="s">
        <v>410</v>
      </c>
      <c r="C5" s="213" t="s">
        <v>221</v>
      </c>
      <c r="D5" s="214">
        <v>4.3</v>
      </c>
    </row>
    <row r="6" spans="1:13">
      <c r="A6" s="212" t="s">
        <v>411</v>
      </c>
      <c r="B6" s="212" t="s">
        <v>412</v>
      </c>
      <c r="C6" s="213" t="s">
        <v>413</v>
      </c>
      <c r="D6" s="215">
        <v>1318.13</v>
      </c>
    </row>
    <row r="7" spans="1:13">
      <c r="A7" s="212" t="s">
        <v>414</v>
      </c>
      <c r="B7" s="212" t="s">
        <v>415</v>
      </c>
      <c r="C7" s="213" t="s">
        <v>221</v>
      </c>
      <c r="D7" s="214">
        <v>0.71</v>
      </c>
    </row>
    <row r="8" spans="1:13" ht="25.5">
      <c r="A8" s="212" t="s">
        <v>416</v>
      </c>
      <c r="B8" s="212" t="s">
        <v>417</v>
      </c>
      <c r="C8" s="213" t="s">
        <v>418</v>
      </c>
      <c r="D8" s="214">
        <v>41.33</v>
      </c>
    </row>
    <row r="9" spans="1:13">
      <c r="A9" s="212" t="s">
        <v>419</v>
      </c>
      <c r="B9" s="212" t="s">
        <v>420</v>
      </c>
      <c r="C9" s="213" t="s">
        <v>418</v>
      </c>
      <c r="D9" s="214" t="s">
        <v>421</v>
      </c>
    </row>
    <row r="10" spans="1:13">
      <c r="A10" s="212" t="s">
        <v>422</v>
      </c>
      <c r="B10" s="212" t="s">
        <v>423</v>
      </c>
      <c r="C10" s="213" t="s">
        <v>221</v>
      </c>
      <c r="D10" s="214">
        <v>1.29</v>
      </c>
    </row>
    <row r="11" spans="1:13">
      <c r="A11" s="212" t="s">
        <v>424</v>
      </c>
      <c r="B11" s="212" t="s">
        <v>425</v>
      </c>
      <c r="C11" s="213" t="s">
        <v>426</v>
      </c>
      <c r="D11" s="214">
        <v>3.05</v>
      </c>
    </row>
    <row r="12" spans="1:13">
      <c r="A12" s="212" t="s">
        <v>427</v>
      </c>
      <c r="B12" s="212" t="s">
        <v>428</v>
      </c>
      <c r="C12" s="213" t="s">
        <v>426</v>
      </c>
      <c r="D12" s="214">
        <v>4.88</v>
      </c>
    </row>
    <row r="13" spans="1:13">
      <c r="A13" s="212" t="s">
        <v>429</v>
      </c>
      <c r="B13" s="212" t="s">
        <v>430</v>
      </c>
      <c r="C13" s="213" t="s">
        <v>426</v>
      </c>
      <c r="D13" s="214">
        <v>6.67</v>
      </c>
    </row>
    <row r="14" spans="1:13">
      <c r="A14" s="212" t="s">
        <v>431</v>
      </c>
      <c r="B14" s="212" t="s">
        <v>432</v>
      </c>
      <c r="C14" s="213" t="s">
        <v>426</v>
      </c>
      <c r="D14" s="214">
        <v>8.26</v>
      </c>
    </row>
    <row r="15" spans="1:13">
      <c r="A15" s="212" t="s">
        <v>433</v>
      </c>
      <c r="B15" s="212" t="s">
        <v>434</v>
      </c>
      <c r="C15" s="213" t="s">
        <v>426</v>
      </c>
      <c r="D15" s="214">
        <v>9.64</v>
      </c>
    </row>
    <row r="16" spans="1:13">
      <c r="A16" s="212" t="s">
        <v>435</v>
      </c>
      <c r="B16" s="212" t="s">
        <v>436</v>
      </c>
      <c r="C16" s="213" t="s">
        <v>426</v>
      </c>
      <c r="D16" s="214">
        <v>11.21</v>
      </c>
    </row>
    <row r="17" spans="1:4">
      <c r="A17" s="212" t="s">
        <v>437</v>
      </c>
      <c r="B17" s="212" t="s">
        <v>438</v>
      </c>
      <c r="C17" s="213" t="s">
        <v>426</v>
      </c>
      <c r="D17" s="214">
        <v>12.8</v>
      </c>
    </row>
    <row r="18" spans="1:4">
      <c r="A18" s="212" t="s">
        <v>439</v>
      </c>
      <c r="B18" s="212" t="s">
        <v>440</v>
      </c>
      <c r="C18" s="213" t="s">
        <v>426</v>
      </c>
      <c r="D18" s="214">
        <v>14.31</v>
      </c>
    </row>
    <row r="19" spans="1:4">
      <c r="A19" s="212" t="s">
        <v>441</v>
      </c>
      <c r="B19" s="212" t="s">
        <v>442</v>
      </c>
      <c r="C19" s="213" t="s">
        <v>426</v>
      </c>
      <c r="D19" s="214">
        <v>7.51</v>
      </c>
    </row>
    <row r="20" spans="1:4">
      <c r="A20" s="212" t="s">
        <v>443</v>
      </c>
      <c r="B20" s="212" t="s">
        <v>444</v>
      </c>
      <c r="C20" s="213" t="s">
        <v>426</v>
      </c>
      <c r="D20" s="214">
        <v>8.24</v>
      </c>
    </row>
    <row r="21" spans="1:4">
      <c r="A21" s="212" t="s">
        <v>445</v>
      </c>
      <c r="B21" s="212" t="s">
        <v>446</v>
      </c>
      <c r="C21" s="213" t="s">
        <v>426</v>
      </c>
      <c r="D21" s="214">
        <v>8.2899999999999991</v>
      </c>
    </row>
    <row r="22" spans="1:4">
      <c r="A22" s="212" t="s">
        <v>447</v>
      </c>
      <c r="B22" s="212" t="s">
        <v>448</v>
      </c>
      <c r="C22" s="213" t="s">
        <v>426</v>
      </c>
      <c r="D22" s="214">
        <v>8.35</v>
      </c>
    </row>
    <row r="23" spans="1:4">
      <c r="A23" s="212" t="s">
        <v>449</v>
      </c>
      <c r="B23" s="212" t="s">
        <v>450</v>
      </c>
      <c r="C23" s="213" t="s">
        <v>426</v>
      </c>
      <c r="D23" s="214">
        <v>9.1</v>
      </c>
    </row>
    <row r="24" spans="1:4">
      <c r="A24" s="212" t="s">
        <v>451</v>
      </c>
      <c r="B24" s="212" t="s">
        <v>452</v>
      </c>
      <c r="C24" s="213" t="s">
        <v>426</v>
      </c>
      <c r="D24" s="214">
        <v>9.15</v>
      </c>
    </row>
    <row r="25" spans="1:4">
      <c r="A25" s="212" t="s">
        <v>453</v>
      </c>
      <c r="B25" s="212" t="s">
        <v>454</v>
      </c>
      <c r="C25" s="213" t="s">
        <v>426</v>
      </c>
      <c r="D25" s="214">
        <v>9.17</v>
      </c>
    </row>
    <row r="26" spans="1:4">
      <c r="A26" s="212" t="s">
        <v>455</v>
      </c>
      <c r="B26" s="212" t="s">
        <v>456</v>
      </c>
      <c r="C26" s="213" t="s">
        <v>426</v>
      </c>
      <c r="D26" s="214">
        <v>9.93</v>
      </c>
    </row>
    <row r="27" spans="1:4">
      <c r="A27" s="212" t="s">
        <v>457</v>
      </c>
      <c r="B27" s="212" t="s">
        <v>458</v>
      </c>
      <c r="C27" s="213" t="s">
        <v>426</v>
      </c>
      <c r="D27" s="214">
        <v>9.94</v>
      </c>
    </row>
    <row r="28" spans="1:4">
      <c r="A28" s="212" t="s">
        <v>459</v>
      </c>
      <c r="B28" s="212" t="s">
        <v>460</v>
      </c>
      <c r="C28" s="213" t="s">
        <v>426</v>
      </c>
      <c r="D28" s="214">
        <v>10</v>
      </c>
    </row>
    <row r="29" spans="1:4">
      <c r="A29" s="212" t="s">
        <v>461</v>
      </c>
      <c r="B29" s="212" t="s">
        <v>462</v>
      </c>
      <c r="C29" s="213" t="s">
        <v>426</v>
      </c>
      <c r="D29" s="214">
        <v>10.84</v>
      </c>
    </row>
    <row r="30" spans="1:4">
      <c r="A30" s="212" t="s">
        <v>463</v>
      </c>
      <c r="B30" s="212" t="s">
        <v>464</v>
      </c>
      <c r="C30" s="213" t="s">
        <v>426</v>
      </c>
      <c r="D30" s="214">
        <v>13.3</v>
      </c>
    </row>
    <row r="31" spans="1:4">
      <c r="A31" s="212" t="s">
        <v>465</v>
      </c>
      <c r="B31" s="212" t="s">
        <v>466</v>
      </c>
      <c r="C31" s="213" t="s">
        <v>426</v>
      </c>
      <c r="D31" s="214">
        <v>4.68</v>
      </c>
    </row>
    <row r="32" spans="1:4">
      <c r="A32" s="212" t="s">
        <v>467</v>
      </c>
      <c r="B32" s="212" t="s">
        <v>468</v>
      </c>
      <c r="C32" s="213" t="s">
        <v>426</v>
      </c>
      <c r="D32" s="214">
        <v>7.75</v>
      </c>
    </row>
    <row r="33" spans="1:4">
      <c r="A33" s="212" t="s">
        <v>469</v>
      </c>
      <c r="B33" s="212" t="s">
        <v>470</v>
      </c>
      <c r="C33" s="213" t="s">
        <v>426</v>
      </c>
      <c r="D33" s="214">
        <v>10.95</v>
      </c>
    </row>
    <row r="34" spans="1:4">
      <c r="A34" s="212" t="s">
        <v>471</v>
      </c>
      <c r="B34" s="212" t="s">
        <v>472</v>
      </c>
      <c r="C34" s="213" t="s">
        <v>426</v>
      </c>
      <c r="D34" s="214">
        <v>14.49</v>
      </c>
    </row>
    <row r="35" spans="1:4">
      <c r="A35" s="212" t="s">
        <v>473</v>
      </c>
      <c r="B35" s="212" t="s">
        <v>474</v>
      </c>
      <c r="C35" s="213" t="s">
        <v>426</v>
      </c>
      <c r="D35" s="214">
        <v>5.1100000000000003</v>
      </c>
    </row>
    <row r="36" spans="1:4">
      <c r="A36" s="212" t="s">
        <v>475</v>
      </c>
      <c r="B36" s="212" t="s">
        <v>476</v>
      </c>
      <c r="C36" s="213" t="s">
        <v>426</v>
      </c>
      <c r="D36" s="214">
        <v>4.1900000000000004</v>
      </c>
    </row>
    <row r="37" spans="1:4">
      <c r="A37" s="212" t="s">
        <v>477</v>
      </c>
      <c r="B37" s="212" t="s">
        <v>478</v>
      </c>
      <c r="C37" s="213" t="s">
        <v>426</v>
      </c>
      <c r="D37" s="214">
        <v>9.1999999999999993</v>
      </c>
    </row>
    <row r="38" spans="1:4">
      <c r="A38" s="212" t="s">
        <v>479</v>
      </c>
      <c r="B38" s="212" t="s">
        <v>480</v>
      </c>
      <c r="C38" s="213" t="s">
        <v>426</v>
      </c>
      <c r="D38" s="214">
        <v>12.22</v>
      </c>
    </row>
    <row r="39" spans="1:4">
      <c r="A39" s="212" t="s">
        <v>481</v>
      </c>
      <c r="B39" s="212" t="s">
        <v>482</v>
      </c>
      <c r="C39" s="213" t="s">
        <v>426</v>
      </c>
      <c r="D39" s="214">
        <v>28.72</v>
      </c>
    </row>
    <row r="40" spans="1:4">
      <c r="A40" s="212" t="s">
        <v>483</v>
      </c>
      <c r="B40" s="212" t="s">
        <v>484</v>
      </c>
      <c r="C40" s="213" t="s">
        <v>426</v>
      </c>
      <c r="D40" s="214">
        <v>11.77</v>
      </c>
    </row>
    <row r="41" spans="1:4">
      <c r="A41" s="212" t="s">
        <v>485</v>
      </c>
      <c r="B41" s="212" t="s">
        <v>486</v>
      </c>
      <c r="C41" s="213" t="s">
        <v>426</v>
      </c>
      <c r="D41" s="214">
        <v>39.17</v>
      </c>
    </row>
    <row r="42" spans="1:4">
      <c r="A42" s="212" t="s">
        <v>487</v>
      </c>
      <c r="B42" s="212" t="s">
        <v>488</v>
      </c>
      <c r="C42" s="213" t="s">
        <v>426</v>
      </c>
      <c r="D42" s="214">
        <v>2.4300000000000002</v>
      </c>
    </row>
    <row r="43" spans="1:4">
      <c r="A43" s="212" t="s">
        <v>489</v>
      </c>
      <c r="B43" s="212" t="s">
        <v>490</v>
      </c>
      <c r="C43" s="213" t="s">
        <v>426</v>
      </c>
      <c r="D43" s="214">
        <v>38.01</v>
      </c>
    </row>
    <row r="44" spans="1:4">
      <c r="A44" s="212" t="s">
        <v>491</v>
      </c>
      <c r="B44" s="212" t="s">
        <v>492</v>
      </c>
      <c r="C44" s="213" t="s">
        <v>493</v>
      </c>
      <c r="D44" s="214">
        <v>386.57</v>
      </c>
    </row>
    <row r="45" spans="1:4" ht="25.5">
      <c r="A45" s="212" t="s">
        <v>494</v>
      </c>
      <c r="B45" s="212" t="s">
        <v>495</v>
      </c>
      <c r="C45" s="213" t="s">
        <v>426</v>
      </c>
      <c r="D45" s="214">
        <v>16.510000000000002</v>
      </c>
    </row>
    <row r="46" spans="1:4">
      <c r="A46" s="212" t="s">
        <v>496</v>
      </c>
      <c r="B46" s="212" t="s">
        <v>497</v>
      </c>
      <c r="C46" s="213" t="s">
        <v>426</v>
      </c>
      <c r="D46" s="214">
        <v>12.28</v>
      </c>
    </row>
    <row r="47" spans="1:4">
      <c r="A47" s="212" t="s">
        <v>498</v>
      </c>
      <c r="B47" s="212" t="s">
        <v>499</v>
      </c>
      <c r="C47" s="213" t="s">
        <v>426</v>
      </c>
      <c r="D47" s="214">
        <v>3.23</v>
      </c>
    </row>
    <row r="48" spans="1:4">
      <c r="A48" s="212" t="s">
        <v>500</v>
      </c>
      <c r="B48" s="212" t="s">
        <v>501</v>
      </c>
      <c r="C48" s="213" t="s">
        <v>426</v>
      </c>
      <c r="D48" s="214">
        <v>1.36</v>
      </c>
    </row>
    <row r="49" spans="1:4">
      <c r="A49" s="212" t="s">
        <v>502</v>
      </c>
      <c r="B49" s="212" t="s">
        <v>503</v>
      </c>
      <c r="C49" s="213" t="s">
        <v>426</v>
      </c>
      <c r="D49" s="214">
        <v>34.44</v>
      </c>
    </row>
    <row r="50" spans="1:4">
      <c r="A50" s="212" t="s">
        <v>504</v>
      </c>
      <c r="B50" s="212" t="s">
        <v>505</v>
      </c>
      <c r="C50" s="213" t="s">
        <v>426</v>
      </c>
      <c r="D50" s="214">
        <v>3.67</v>
      </c>
    </row>
    <row r="51" spans="1:4">
      <c r="A51" s="212" t="s">
        <v>506</v>
      </c>
      <c r="B51" s="212" t="s">
        <v>507</v>
      </c>
      <c r="C51" s="213" t="s">
        <v>221</v>
      </c>
      <c r="D51" s="214">
        <v>0.68</v>
      </c>
    </row>
    <row r="52" spans="1:4">
      <c r="A52" s="212" t="s">
        <v>508</v>
      </c>
      <c r="B52" s="212" t="s">
        <v>509</v>
      </c>
      <c r="C52" s="213" t="s">
        <v>510</v>
      </c>
      <c r="D52" s="214">
        <v>0.97</v>
      </c>
    </row>
    <row r="53" spans="1:4">
      <c r="A53" s="212" t="s">
        <v>511</v>
      </c>
      <c r="B53" s="212" t="s">
        <v>512</v>
      </c>
      <c r="C53" s="213" t="s">
        <v>510</v>
      </c>
      <c r="D53" s="214">
        <v>0.52</v>
      </c>
    </row>
    <row r="54" spans="1:4">
      <c r="A54" s="212" t="s">
        <v>513</v>
      </c>
      <c r="B54" s="212" t="s">
        <v>514</v>
      </c>
      <c r="C54" s="213" t="s">
        <v>426</v>
      </c>
      <c r="D54" s="214">
        <v>5.39</v>
      </c>
    </row>
    <row r="55" spans="1:4">
      <c r="A55" s="212" t="s">
        <v>515</v>
      </c>
      <c r="B55" s="212" t="s">
        <v>516</v>
      </c>
      <c r="C55" s="213" t="s">
        <v>0</v>
      </c>
      <c r="D55" s="214">
        <v>183.38</v>
      </c>
    </row>
    <row r="56" spans="1:4">
      <c r="A56" s="216"/>
    </row>
    <row r="57" spans="1:4">
      <c r="A57" s="211">
        <v>2</v>
      </c>
      <c r="B57" s="1328" t="s">
        <v>17</v>
      </c>
      <c r="C57" s="1328"/>
      <c r="D57" s="1328"/>
    </row>
    <row r="58" spans="1:4">
      <c r="A58" s="212" t="s">
        <v>517</v>
      </c>
      <c r="B58" s="212" t="s">
        <v>518</v>
      </c>
      <c r="C58" s="213" t="s">
        <v>221</v>
      </c>
      <c r="D58" s="214">
        <v>1.26</v>
      </c>
    </row>
    <row r="59" spans="1:4">
      <c r="A59" s="212" t="s">
        <v>519</v>
      </c>
      <c r="B59" s="212" t="s">
        <v>520</v>
      </c>
      <c r="C59" s="213" t="s">
        <v>426</v>
      </c>
      <c r="D59" s="214">
        <v>12.28</v>
      </c>
    </row>
    <row r="60" spans="1:4">
      <c r="A60" s="212" t="s">
        <v>521</v>
      </c>
      <c r="B60" s="212" t="s">
        <v>522</v>
      </c>
      <c r="C60" s="213" t="s">
        <v>426</v>
      </c>
      <c r="D60" s="214">
        <v>8.82</v>
      </c>
    </row>
    <row r="61" spans="1:4">
      <c r="A61" s="212" t="s">
        <v>523</v>
      </c>
      <c r="B61" s="212" t="s">
        <v>524</v>
      </c>
      <c r="C61" s="213" t="s">
        <v>426</v>
      </c>
      <c r="D61" s="214">
        <v>14.23</v>
      </c>
    </row>
    <row r="62" spans="1:4">
      <c r="A62" s="212" t="s">
        <v>525</v>
      </c>
      <c r="B62" s="212" t="s">
        <v>526</v>
      </c>
      <c r="C62" s="213" t="s">
        <v>426</v>
      </c>
      <c r="D62" s="214">
        <v>14.77</v>
      </c>
    </row>
    <row r="63" spans="1:4">
      <c r="A63" s="212" t="s">
        <v>527</v>
      </c>
      <c r="B63" s="212" t="s">
        <v>528</v>
      </c>
      <c r="C63" s="213" t="s">
        <v>426</v>
      </c>
      <c r="D63" s="214">
        <v>11.87</v>
      </c>
    </row>
    <row r="64" spans="1:4">
      <c r="A64" s="212" t="s">
        <v>529</v>
      </c>
      <c r="B64" s="212" t="s">
        <v>530</v>
      </c>
      <c r="C64" s="213" t="s">
        <v>426</v>
      </c>
      <c r="D64" s="214">
        <v>14.88</v>
      </c>
    </row>
    <row r="65" spans="1:4">
      <c r="A65" s="212" t="s">
        <v>531</v>
      </c>
      <c r="B65" s="212" t="s">
        <v>532</v>
      </c>
      <c r="C65" s="213" t="s">
        <v>426</v>
      </c>
      <c r="D65" s="214">
        <v>15.32</v>
      </c>
    </row>
    <row r="66" spans="1:4" ht="25.5">
      <c r="A66" s="212" t="s">
        <v>533</v>
      </c>
      <c r="B66" s="212" t="s">
        <v>534</v>
      </c>
      <c r="C66" s="213" t="s">
        <v>426</v>
      </c>
      <c r="D66" s="214">
        <v>33.4</v>
      </c>
    </row>
    <row r="67" spans="1:4" ht="25.5">
      <c r="A67" s="212" t="s">
        <v>535</v>
      </c>
      <c r="B67" s="212" t="s">
        <v>536</v>
      </c>
      <c r="C67" s="213" t="s">
        <v>426</v>
      </c>
      <c r="D67" s="214">
        <v>55.1</v>
      </c>
    </row>
    <row r="68" spans="1:4" ht="25.5">
      <c r="A68" s="212" t="s">
        <v>537</v>
      </c>
      <c r="B68" s="212" t="s">
        <v>538</v>
      </c>
      <c r="C68" s="213" t="s">
        <v>426</v>
      </c>
      <c r="D68" s="214">
        <v>68.349999999999994</v>
      </c>
    </row>
    <row r="69" spans="1:4">
      <c r="A69" s="212" t="s">
        <v>539</v>
      </c>
      <c r="B69" s="212" t="s">
        <v>540</v>
      </c>
      <c r="C69" s="213" t="s">
        <v>426</v>
      </c>
      <c r="D69" s="214">
        <v>20.67</v>
      </c>
    </row>
    <row r="70" spans="1:4">
      <c r="A70" s="212" t="s">
        <v>541</v>
      </c>
      <c r="B70" s="212" t="s">
        <v>542</v>
      </c>
      <c r="C70" s="213" t="s">
        <v>426</v>
      </c>
      <c r="D70" s="214">
        <v>22.3</v>
      </c>
    </row>
    <row r="71" spans="1:4">
      <c r="A71" s="212" t="s">
        <v>543</v>
      </c>
      <c r="B71" s="212" t="s">
        <v>544</v>
      </c>
      <c r="C71" s="213" t="s">
        <v>426</v>
      </c>
      <c r="D71" s="214">
        <v>27.11</v>
      </c>
    </row>
    <row r="72" spans="1:4">
      <c r="A72" s="212" t="s">
        <v>545</v>
      </c>
      <c r="B72" s="212" t="s">
        <v>546</v>
      </c>
      <c r="C72" s="213" t="s">
        <v>108</v>
      </c>
      <c r="D72" s="214">
        <v>21.53</v>
      </c>
    </row>
    <row r="73" spans="1:4">
      <c r="A73" s="212" t="s">
        <v>547</v>
      </c>
      <c r="B73" s="212" t="s">
        <v>548</v>
      </c>
      <c r="C73" s="213" t="s">
        <v>108</v>
      </c>
      <c r="D73" s="214">
        <v>19.64</v>
      </c>
    </row>
    <row r="74" spans="1:4">
      <c r="A74" s="212" t="s">
        <v>549</v>
      </c>
      <c r="B74" s="212" t="s">
        <v>550</v>
      </c>
      <c r="C74" s="213" t="s">
        <v>108</v>
      </c>
      <c r="D74" s="214">
        <v>24.28</v>
      </c>
    </row>
    <row r="75" spans="1:4">
      <c r="A75" s="212" t="s">
        <v>551</v>
      </c>
      <c r="B75" s="212" t="s">
        <v>552</v>
      </c>
      <c r="C75" s="213" t="s">
        <v>426</v>
      </c>
      <c r="D75" s="214">
        <v>39.82</v>
      </c>
    </row>
    <row r="76" spans="1:4">
      <c r="A76" s="212" t="s">
        <v>553</v>
      </c>
      <c r="B76" s="212" t="s">
        <v>554</v>
      </c>
      <c r="C76" s="213" t="s">
        <v>426</v>
      </c>
      <c r="D76" s="214">
        <v>46.52</v>
      </c>
    </row>
    <row r="77" spans="1:4">
      <c r="A77" s="212" t="s">
        <v>555</v>
      </c>
      <c r="B77" s="212" t="s">
        <v>556</v>
      </c>
      <c r="C77" s="213" t="s">
        <v>426</v>
      </c>
      <c r="D77" s="214">
        <v>32.61</v>
      </c>
    </row>
    <row r="78" spans="1:4">
      <c r="A78" s="212" t="s">
        <v>557</v>
      </c>
      <c r="B78" s="212" t="s">
        <v>558</v>
      </c>
      <c r="C78" s="213" t="s">
        <v>426</v>
      </c>
      <c r="D78" s="214">
        <v>36.090000000000003</v>
      </c>
    </row>
    <row r="79" spans="1:4">
      <c r="A79" s="212" t="s">
        <v>559</v>
      </c>
      <c r="B79" s="212" t="s">
        <v>560</v>
      </c>
      <c r="C79" s="213" t="s">
        <v>108</v>
      </c>
      <c r="D79" s="214">
        <v>29.53</v>
      </c>
    </row>
    <row r="80" spans="1:4">
      <c r="A80" s="212" t="s">
        <v>561</v>
      </c>
      <c r="B80" s="212" t="s">
        <v>562</v>
      </c>
      <c r="C80" s="213" t="s">
        <v>108</v>
      </c>
      <c r="D80" s="214">
        <v>44.5</v>
      </c>
    </row>
    <row r="81" spans="1:4" ht="25.5">
      <c r="A81" s="212" t="s">
        <v>563</v>
      </c>
      <c r="B81" s="212" t="s">
        <v>495</v>
      </c>
      <c r="C81" s="213" t="s">
        <v>426</v>
      </c>
      <c r="D81" s="214">
        <v>18.47</v>
      </c>
    </row>
    <row r="82" spans="1:4">
      <c r="A82" s="212" t="s">
        <v>564</v>
      </c>
      <c r="B82" s="212" t="s">
        <v>565</v>
      </c>
      <c r="C82" s="213" t="s">
        <v>426</v>
      </c>
      <c r="D82" s="214">
        <v>65.42</v>
      </c>
    </row>
    <row r="83" spans="1:4">
      <c r="A83" s="212" t="s">
        <v>566</v>
      </c>
      <c r="B83" s="212" t="s">
        <v>567</v>
      </c>
      <c r="C83" s="213" t="s">
        <v>426</v>
      </c>
      <c r="D83" s="214">
        <v>76.52</v>
      </c>
    </row>
    <row r="84" spans="1:4">
      <c r="A84" s="212" t="s">
        <v>568</v>
      </c>
      <c r="B84" s="212" t="s">
        <v>569</v>
      </c>
      <c r="C84" s="213" t="s">
        <v>426</v>
      </c>
      <c r="D84" s="214">
        <v>87.07</v>
      </c>
    </row>
    <row r="85" spans="1:4">
      <c r="A85" s="212" t="s">
        <v>570</v>
      </c>
      <c r="B85" s="212" t="s">
        <v>571</v>
      </c>
      <c r="C85" s="213" t="s">
        <v>426</v>
      </c>
      <c r="D85" s="214">
        <v>96.56</v>
      </c>
    </row>
    <row r="86" spans="1:4">
      <c r="A86" s="212" t="s">
        <v>572</v>
      </c>
      <c r="B86" s="212" t="s">
        <v>573</v>
      </c>
      <c r="C86" s="213" t="s">
        <v>426</v>
      </c>
      <c r="D86" s="214">
        <v>108.13</v>
      </c>
    </row>
    <row r="87" spans="1:4">
      <c r="A87" s="212" t="s">
        <v>574</v>
      </c>
      <c r="B87" s="212" t="s">
        <v>575</v>
      </c>
      <c r="C87" s="213" t="s">
        <v>426</v>
      </c>
      <c r="D87" s="214">
        <v>118.68</v>
      </c>
    </row>
    <row r="88" spans="1:4">
      <c r="A88" s="212" t="s">
        <v>576</v>
      </c>
      <c r="B88" s="212" t="s">
        <v>577</v>
      </c>
      <c r="C88" s="213" t="s">
        <v>426</v>
      </c>
      <c r="D88" s="214">
        <v>77.67</v>
      </c>
    </row>
    <row r="89" spans="1:4">
      <c r="A89" s="212" t="s">
        <v>578</v>
      </c>
      <c r="B89" s="212" t="s">
        <v>579</v>
      </c>
      <c r="C89" s="213" t="s">
        <v>426</v>
      </c>
      <c r="D89" s="214">
        <v>93.9</v>
      </c>
    </row>
    <row r="90" spans="1:4">
      <c r="A90" s="212" t="s">
        <v>580</v>
      </c>
      <c r="B90" s="212" t="s">
        <v>581</v>
      </c>
      <c r="C90" s="213" t="s">
        <v>426</v>
      </c>
      <c r="D90" s="214">
        <v>104.86</v>
      </c>
    </row>
    <row r="91" spans="1:4">
      <c r="A91" s="212" t="s">
        <v>582</v>
      </c>
      <c r="B91" s="212" t="s">
        <v>583</v>
      </c>
      <c r="C91" s="213" t="s">
        <v>221</v>
      </c>
      <c r="D91" s="214">
        <v>0.28000000000000003</v>
      </c>
    </row>
    <row r="92" spans="1:4">
      <c r="A92" s="212" t="s">
        <v>584</v>
      </c>
      <c r="B92" s="212" t="s">
        <v>585</v>
      </c>
      <c r="C92" s="213" t="s">
        <v>221</v>
      </c>
      <c r="D92" s="214">
        <v>5.44</v>
      </c>
    </row>
    <row r="93" spans="1:4">
      <c r="A93" s="212" t="s">
        <v>586</v>
      </c>
      <c r="B93" s="212" t="s">
        <v>587</v>
      </c>
      <c r="C93" s="213" t="s">
        <v>221</v>
      </c>
      <c r="D93" s="214">
        <v>0.52</v>
      </c>
    </row>
    <row r="94" spans="1:4">
      <c r="A94" s="212" t="s">
        <v>588</v>
      </c>
      <c r="B94" s="212" t="s">
        <v>589</v>
      </c>
      <c r="C94" s="213" t="s">
        <v>221</v>
      </c>
      <c r="D94" s="214">
        <v>0.38</v>
      </c>
    </row>
    <row r="95" spans="1:4">
      <c r="A95" s="212" t="s">
        <v>590</v>
      </c>
      <c r="B95" s="212" t="s">
        <v>591</v>
      </c>
      <c r="C95" s="213" t="s">
        <v>221</v>
      </c>
      <c r="D95" s="214">
        <v>3.77</v>
      </c>
    </row>
    <row r="96" spans="1:4">
      <c r="A96" s="212" t="s">
        <v>592</v>
      </c>
      <c r="B96" s="212" t="s">
        <v>593</v>
      </c>
      <c r="C96" s="213" t="s">
        <v>221</v>
      </c>
      <c r="D96" s="214">
        <v>0.73</v>
      </c>
    </row>
    <row r="97" spans="1:4">
      <c r="A97" s="212" t="s">
        <v>594</v>
      </c>
      <c r="B97" s="212" t="s">
        <v>595</v>
      </c>
      <c r="C97" s="213" t="s">
        <v>221</v>
      </c>
      <c r="D97" s="214">
        <v>0.28000000000000003</v>
      </c>
    </row>
    <row r="98" spans="1:4">
      <c r="A98" s="212" t="s">
        <v>596</v>
      </c>
      <c r="B98" s="212" t="s">
        <v>597</v>
      </c>
      <c r="C98" s="213" t="s">
        <v>221</v>
      </c>
      <c r="D98" s="214">
        <v>1.55</v>
      </c>
    </row>
    <row r="99" spans="1:4">
      <c r="A99" s="212" t="s">
        <v>598</v>
      </c>
      <c r="B99" s="212" t="s">
        <v>599</v>
      </c>
      <c r="C99" s="213" t="s">
        <v>221</v>
      </c>
      <c r="D99" s="214">
        <v>1.1599999999999999</v>
      </c>
    </row>
    <row r="100" spans="1:4">
      <c r="A100" s="212" t="s">
        <v>600</v>
      </c>
      <c r="B100" s="212" t="s">
        <v>601</v>
      </c>
      <c r="C100" s="213" t="s">
        <v>221</v>
      </c>
      <c r="D100" s="214">
        <v>2.13</v>
      </c>
    </row>
    <row r="101" spans="1:4">
      <c r="A101" s="212" t="s">
        <v>602</v>
      </c>
      <c r="B101" s="212" t="s">
        <v>603</v>
      </c>
      <c r="C101" s="213" t="s">
        <v>221</v>
      </c>
      <c r="D101" s="214">
        <v>3.88</v>
      </c>
    </row>
    <row r="102" spans="1:4">
      <c r="A102" s="212" t="s">
        <v>604</v>
      </c>
      <c r="B102" s="212" t="s">
        <v>605</v>
      </c>
      <c r="C102" s="213" t="s">
        <v>221</v>
      </c>
      <c r="D102" s="214">
        <v>5.33</v>
      </c>
    </row>
    <row r="103" spans="1:4">
      <c r="A103" s="212" t="s">
        <v>606</v>
      </c>
      <c r="B103" s="212" t="s">
        <v>607</v>
      </c>
      <c r="C103" s="213" t="s">
        <v>152</v>
      </c>
      <c r="D103" s="214">
        <v>58.89</v>
      </c>
    </row>
    <row r="104" spans="1:4">
      <c r="A104" s="212" t="s">
        <v>608</v>
      </c>
      <c r="B104" s="212" t="s">
        <v>609</v>
      </c>
      <c r="C104" s="213" t="s">
        <v>152</v>
      </c>
      <c r="D104" s="214">
        <v>86.07</v>
      </c>
    </row>
    <row r="105" spans="1:4">
      <c r="A105" s="212" t="s">
        <v>610</v>
      </c>
      <c r="B105" s="212" t="s">
        <v>611</v>
      </c>
      <c r="C105" s="213" t="s">
        <v>426</v>
      </c>
      <c r="D105" s="214">
        <v>614.69000000000005</v>
      </c>
    </row>
    <row r="106" spans="1:4">
      <c r="A106" s="212" t="s">
        <v>612</v>
      </c>
      <c r="B106" s="212" t="s">
        <v>613</v>
      </c>
      <c r="C106" s="213" t="s">
        <v>152</v>
      </c>
      <c r="D106" s="214">
        <v>103</v>
      </c>
    </row>
    <row r="107" spans="1:4">
      <c r="A107" s="212" t="s">
        <v>614</v>
      </c>
      <c r="B107" s="212" t="s">
        <v>615</v>
      </c>
      <c r="C107" s="213" t="s">
        <v>152</v>
      </c>
      <c r="D107" s="214">
        <v>89.29</v>
      </c>
    </row>
    <row r="108" spans="1:4">
      <c r="A108" s="212" t="s">
        <v>616</v>
      </c>
      <c r="B108" s="212" t="s">
        <v>617</v>
      </c>
      <c r="C108" s="213" t="s">
        <v>152</v>
      </c>
      <c r="D108" s="214">
        <v>138.19999999999999</v>
      </c>
    </row>
    <row r="109" spans="1:4">
      <c r="A109" s="212" t="s">
        <v>618</v>
      </c>
      <c r="B109" s="212" t="s">
        <v>619</v>
      </c>
      <c r="C109" s="213" t="s">
        <v>221</v>
      </c>
      <c r="D109" s="214">
        <v>6.9</v>
      </c>
    </row>
    <row r="110" spans="1:4">
      <c r="A110" s="212" t="s">
        <v>620</v>
      </c>
      <c r="B110" s="212" t="s">
        <v>621</v>
      </c>
      <c r="C110" s="213" t="s">
        <v>221</v>
      </c>
      <c r="D110" s="214">
        <v>12.44</v>
      </c>
    </row>
    <row r="111" spans="1:4">
      <c r="A111" s="212" t="s">
        <v>622</v>
      </c>
      <c r="B111" s="212" t="s">
        <v>623</v>
      </c>
      <c r="C111" s="213" t="s">
        <v>221</v>
      </c>
      <c r="D111" s="214">
        <v>44.41</v>
      </c>
    </row>
    <row r="112" spans="1:4" ht="25.5">
      <c r="A112" s="212" t="s">
        <v>624</v>
      </c>
      <c r="B112" s="212" t="s">
        <v>625</v>
      </c>
      <c r="C112" s="213" t="s">
        <v>221</v>
      </c>
      <c r="D112" s="214">
        <v>15.29</v>
      </c>
    </row>
    <row r="113" spans="1:4" ht="25.5">
      <c r="A113" s="212" t="s">
        <v>626</v>
      </c>
      <c r="B113" s="212" t="s">
        <v>627</v>
      </c>
      <c r="C113" s="213" t="s">
        <v>221</v>
      </c>
      <c r="D113" s="214">
        <v>21.9</v>
      </c>
    </row>
    <row r="114" spans="1:4">
      <c r="A114" s="212" t="s">
        <v>628</v>
      </c>
      <c r="B114" s="212" t="s">
        <v>629</v>
      </c>
      <c r="C114" s="213" t="s">
        <v>426</v>
      </c>
      <c r="D114" s="214">
        <v>11.59</v>
      </c>
    </row>
    <row r="115" spans="1:4">
      <c r="A115" s="212" t="s">
        <v>630</v>
      </c>
      <c r="B115" s="212" t="s">
        <v>631</v>
      </c>
      <c r="C115" s="213" t="s">
        <v>426</v>
      </c>
      <c r="D115" s="214">
        <v>21.77</v>
      </c>
    </row>
    <row r="116" spans="1:4">
      <c r="A116" s="212" t="s">
        <v>632</v>
      </c>
      <c r="B116" s="212" t="s">
        <v>633</v>
      </c>
      <c r="C116" s="213" t="s">
        <v>221</v>
      </c>
      <c r="D116" s="214">
        <v>8.74</v>
      </c>
    </row>
    <row r="117" spans="1:4">
      <c r="A117" s="212" t="s">
        <v>634</v>
      </c>
      <c r="B117" s="212" t="s">
        <v>635</v>
      </c>
      <c r="C117" s="213" t="s">
        <v>0</v>
      </c>
      <c r="D117" s="214">
        <v>10.74</v>
      </c>
    </row>
    <row r="118" spans="1:4" ht="25.5">
      <c r="A118" s="212" t="s">
        <v>636</v>
      </c>
      <c r="B118" s="212" t="s">
        <v>637</v>
      </c>
      <c r="C118" s="213" t="s">
        <v>221</v>
      </c>
      <c r="D118" s="214">
        <v>14.09</v>
      </c>
    </row>
    <row r="119" spans="1:4">
      <c r="A119" s="212" t="s">
        <v>638</v>
      </c>
      <c r="B119" s="212" t="s">
        <v>639</v>
      </c>
      <c r="C119" s="213" t="s">
        <v>426</v>
      </c>
      <c r="D119" s="214">
        <v>138.91999999999999</v>
      </c>
    </row>
    <row r="120" spans="1:4" ht="25.5">
      <c r="A120" s="212" t="s">
        <v>640</v>
      </c>
      <c r="B120" s="212" t="s">
        <v>641</v>
      </c>
      <c r="C120" s="213" t="s">
        <v>426</v>
      </c>
      <c r="D120" s="214">
        <v>190.97</v>
      </c>
    </row>
    <row r="121" spans="1:4" ht="25.5">
      <c r="A121" s="212" t="s">
        <v>642</v>
      </c>
      <c r="B121" s="212" t="s">
        <v>643</v>
      </c>
      <c r="C121" s="213" t="s">
        <v>152</v>
      </c>
      <c r="D121" s="215">
        <v>2544.02</v>
      </c>
    </row>
    <row r="122" spans="1:4">
      <c r="A122" s="212" t="s">
        <v>644</v>
      </c>
      <c r="B122" s="212" t="s">
        <v>645</v>
      </c>
      <c r="C122" s="213" t="s">
        <v>152</v>
      </c>
      <c r="D122" s="214" t="s">
        <v>646</v>
      </c>
    </row>
    <row r="123" spans="1:4">
      <c r="A123" s="212" t="s">
        <v>647</v>
      </c>
      <c r="B123" s="212" t="s">
        <v>648</v>
      </c>
      <c r="C123" s="213" t="s">
        <v>152</v>
      </c>
      <c r="D123" s="214">
        <v>184.11</v>
      </c>
    </row>
    <row r="124" spans="1:4">
      <c r="A124" s="212" t="s">
        <v>649</v>
      </c>
      <c r="B124" s="212" t="s">
        <v>650</v>
      </c>
      <c r="C124" s="213" t="s">
        <v>426</v>
      </c>
      <c r="D124" s="214">
        <v>618.69000000000005</v>
      </c>
    </row>
    <row r="125" spans="1:4">
      <c r="A125" s="212" t="s">
        <v>651</v>
      </c>
      <c r="B125" s="212" t="s">
        <v>652</v>
      </c>
      <c r="C125" s="213" t="s">
        <v>426</v>
      </c>
      <c r="D125" s="214">
        <v>326.11</v>
      </c>
    </row>
    <row r="126" spans="1:4">
      <c r="A126" s="212" t="s">
        <v>653</v>
      </c>
      <c r="B126" s="212" t="s">
        <v>654</v>
      </c>
      <c r="C126" s="213" t="s">
        <v>510</v>
      </c>
      <c r="D126" s="214">
        <v>0.93</v>
      </c>
    </row>
    <row r="127" spans="1:4" ht="25.5">
      <c r="A127" s="212" t="s">
        <v>655</v>
      </c>
      <c r="B127" s="212" t="s">
        <v>656</v>
      </c>
      <c r="C127" s="213" t="s">
        <v>510</v>
      </c>
      <c r="D127" s="214">
        <v>0.44</v>
      </c>
    </row>
    <row r="128" spans="1:4">
      <c r="A128" s="212" t="s">
        <v>657</v>
      </c>
      <c r="B128" s="212" t="s">
        <v>658</v>
      </c>
      <c r="C128" s="213" t="s">
        <v>152</v>
      </c>
      <c r="D128" s="215">
        <v>2183.0700000000002</v>
      </c>
    </row>
    <row r="129" spans="1:4">
      <c r="A129" s="212" t="s">
        <v>659</v>
      </c>
      <c r="B129" s="212" t="s">
        <v>660</v>
      </c>
      <c r="C129" s="213" t="s">
        <v>152</v>
      </c>
      <c r="D129" s="215">
        <v>2300.6799999999998</v>
      </c>
    </row>
    <row r="130" spans="1:4">
      <c r="A130" s="212" t="s">
        <v>661</v>
      </c>
      <c r="B130" s="212" t="s">
        <v>662</v>
      </c>
      <c r="C130" s="213" t="s">
        <v>152</v>
      </c>
      <c r="D130" s="214" t="s">
        <v>663</v>
      </c>
    </row>
    <row r="131" spans="1:4">
      <c r="A131" s="212" t="s">
        <v>664</v>
      </c>
      <c r="B131" s="212" t="s">
        <v>665</v>
      </c>
      <c r="C131" s="213" t="s">
        <v>221</v>
      </c>
      <c r="D131" s="214">
        <v>51.14</v>
      </c>
    </row>
    <row r="132" spans="1:4">
      <c r="A132" s="212" t="s">
        <v>666</v>
      </c>
      <c r="B132" s="212" t="s">
        <v>667</v>
      </c>
      <c r="C132" s="213" t="s">
        <v>426</v>
      </c>
      <c r="D132" s="214">
        <v>5.26</v>
      </c>
    </row>
    <row r="133" spans="1:4">
      <c r="A133" s="212" t="s">
        <v>668</v>
      </c>
      <c r="B133" s="212" t="s">
        <v>669</v>
      </c>
      <c r="C133" s="213" t="s">
        <v>426</v>
      </c>
      <c r="D133" s="214">
        <v>10.07</v>
      </c>
    </row>
    <row r="134" spans="1:4">
      <c r="A134" s="212" t="s">
        <v>670</v>
      </c>
      <c r="B134" s="212" t="s">
        <v>671</v>
      </c>
      <c r="C134" s="213" t="s">
        <v>672</v>
      </c>
      <c r="D134" s="214">
        <v>9.8699999999999992</v>
      </c>
    </row>
    <row r="135" spans="1:4">
      <c r="A135" s="212" t="s">
        <v>673</v>
      </c>
      <c r="B135" s="212" t="s">
        <v>674</v>
      </c>
      <c r="C135" s="213" t="s">
        <v>426</v>
      </c>
      <c r="D135" s="214">
        <v>5.39</v>
      </c>
    </row>
    <row r="136" spans="1:4">
      <c r="A136" s="212" t="s">
        <v>675</v>
      </c>
      <c r="B136" s="212" t="s">
        <v>676</v>
      </c>
      <c r="C136" s="213" t="s">
        <v>221</v>
      </c>
      <c r="D136" s="214">
        <v>0.26</v>
      </c>
    </row>
    <row r="137" spans="1:4" ht="25.5">
      <c r="A137" s="212" t="s">
        <v>677</v>
      </c>
      <c r="B137" s="212" t="s">
        <v>678</v>
      </c>
      <c r="C137" s="213" t="s">
        <v>221</v>
      </c>
      <c r="D137" s="214">
        <v>66.23</v>
      </c>
    </row>
    <row r="138" spans="1:4" ht="25.5">
      <c r="A138" s="212" t="s">
        <v>679</v>
      </c>
      <c r="B138" s="212" t="s">
        <v>680</v>
      </c>
      <c r="C138" s="213" t="s">
        <v>221</v>
      </c>
      <c r="D138" s="214">
        <v>14.89</v>
      </c>
    </row>
    <row r="139" spans="1:4">
      <c r="A139" s="212" t="s">
        <v>681</v>
      </c>
      <c r="B139" s="212" t="s">
        <v>682</v>
      </c>
      <c r="C139" s="213" t="s">
        <v>221</v>
      </c>
      <c r="D139" s="214">
        <v>8.0399999999999991</v>
      </c>
    </row>
    <row r="140" spans="1:4" ht="25.5">
      <c r="A140" s="212" t="s">
        <v>683</v>
      </c>
      <c r="B140" s="212" t="s">
        <v>684</v>
      </c>
      <c r="C140" s="213" t="s">
        <v>426</v>
      </c>
      <c r="D140" s="214">
        <v>448.14</v>
      </c>
    </row>
    <row r="141" spans="1:4" ht="25.5">
      <c r="A141" s="212" t="s">
        <v>685</v>
      </c>
      <c r="B141" s="212" t="s">
        <v>686</v>
      </c>
      <c r="C141" s="213" t="s">
        <v>221</v>
      </c>
      <c r="D141" s="214">
        <v>107.62</v>
      </c>
    </row>
    <row r="142" spans="1:4">
      <c r="A142" s="212" t="s">
        <v>687</v>
      </c>
      <c r="B142" s="212" t="s">
        <v>688</v>
      </c>
      <c r="C142" s="213" t="s">
        <v>426</v>
      </c>
      <c r="D142" s="214">
        <v>178.48</v>
      </c>
    </row>
    <row r="143" spans="1:4">
      <c r="A143" s="212" t="s">
        <v>689</v>
      </c>
      <c r="B143" s="212" t="s">
        <v>357</v>
      </c>
      <c r="C143" s="213" t="s">
        <v>510</v>
      </c>
      <c r="D143" s="214">
        <v>0.44</v>
      </c>
    </row>
    <row r="144" spans="1:4" ht="25.5">
      <c r="A144" s="212" t="s">
        <v>690</v>
      </c>
      <c r="B144" s="212" t="s">
        <v>691</v>
      </c>
      <c r="C144" s="213" t="s">
        <v>152</v>
      </c>
      <c r="D144" s="214">
        <v>208.03</v>
      </c>
    </row>
    <row r="145" spans="1:4">
      <c r="A145" s="212" t="s">
        <v>692</v>
      </c>
      <c r="B145" s="212" t="s">
        <v>693</v>
      </c>
      <c r="C145" s="213" t="s">
        <v>426</v>
      </c>
      <c r="D145" s="214">
        <v>650.87</v>
      </c>
    </row>
    <row r="146" spans="1:4">
      <c r="A146" s="212" t="s">
        <v>694</v>
      </c>
      <c r="B146" s="212" t="s">
        <v>695</v>
      </c>
      <c r="C146" s="213" t="s">
        <v>221</v>
      </c>
      <c r="D146" s="214">
        <v>8.07</v>
      </c>
    </row>
    <row r="147" spans="1:4">
      <c r="A147" s="212" t="s">
        <v>696</v>
      </c>
      <c r="B147" s="212" t="s">
        <v>697</v>
      </c>
      <c r="C147" s="213" t="s">
        <v>510</v>
      </c>
      <c r="D147" s="214">
        <v>0.5</v>
      </c>
    </row>
    <row r="148" spans="1:4">
      <c r="A148" s="212" t="s">
        <v>698</v>
      </c>
      <c r="B148" s="212" t="s">
        <v>699</v>
      </c>
      <c r="C148" s="213" t="s">
        <v>510</v>
      </c>
      <c r="D148" s="214">
        <v>0.44</v>
      </c>
    </row>
    <row r="149" spans="1:4">
      <c r="A149" s="216"/>
    </row>
    <row r="150" spans="1:4">
      <c r="A150" s="211">
        <v>3</v>
      </c>
      <c r="B150" s="211" t="s">
        <v>700</v>
      </c>
      <c r="C150" s="1328"/>
      <c r="D150" s="1328"/>
    </row>
    <row r="151" spans="1:4">
      <c r="A151" s="212" t="s">
        <v>701</v>
      </c>
      <c r="B151" s="212" t="s">
        <v>702</v>
      </c>
      <c r="C151" s="213" t="s">
        <v>426</v>
      </c>
      <c r="D151" s="214">
        <v>41.53</v>
      </c>
    </row>
    <row r="152" spans="1:4">
      <c r="A152" s="212" t="s">
        <v>703</v>
      </c>
      <c r="B152" s="212" t="s">
        <v>704</v>
      </c>
      <c r="C152" s="213" t="s">
        <v>426</v>
      </c>
      <c r="D152" s="214">
        <v>58.85</v>
      </c>
    </row>
    <row r="153" spans="1:4">
      <c r="A153" s="212" t="s">
        <v>705</v>
      </c>
      <c r="B153" s="212" t="s">
        <v>706</v>
      </c>
      <c r="C153" s="213" t="s">
        <v>426</v>
      </c>
      <c r="D153" s="214">
        <v>118.56</v>
      </c>
    </row>
    <row r="154" spans="1:4">
      <c r="A154" s="212" t="s">
        <v>707</v>
      </c>
      <c r="B154" s="212" t="s">
        <v>708</v>
      </c>
      <c r="C154" s="213" t="s">
        <v>221</v>
      </c>
      <c r="D154" s="214">
        <v>189.55</v>
      </c>
    </row>
    <row r="155" spans="1:4">
      <c r="A155" s="212" t="s">
        <v>709</v>
      </c>
      <c r="B155" s="212" t="s">
        <v>710</v>
      </c>
      <c r="C155" s="213" t="s">
        <v>426</v>
      </c>
      <c r="D155" s="214">
        <v>320.57</v>
      </c>
    </row>
    <row r="156" spans="1:4">
      <c r="A156" s="212" t="s">
        <v>711</v>
      </c>
      <c r="B156" s="212" t="s">
        <v>712</v>
      </c>
      <c r="C156" s="213" t="s">
        <v>426</v>
      </c>
      <c r="D156" s="214">
        <v>388.32</v>
      </c>
    </row>
    <row r="157" spans="1:4">
      <c r="A157" s="212" t="s">
        <v>713</v>
      </c>
      <c r="B157" s="212" t="s">
        <v>714</v>
      </c>
      <c r="C157" s="213" t="s">
        <v>426</v>
      </c>
      <c r="D157" s="214">
        <v>329.57</v>
      </c>
    </row>
    <row r="158" spans="1:4">
      <c r="A158" s="212" t="s">
        <v>715</v>
      </c>
      <c r="B158" s="212" t="s">
        <v>716</v>
      </c>
      <c r="C158" s="213" t="s">
        <v>426</v>
      </c>
      <c r="D158" s="214">
        <v>399.62</v>
      </c>
    </row>
    <row r="159" spans="1:4">
      <c r="A159" s="212" t="s">
        <v>717</v>
      </c>
      <c r="B159" s="212" t="s">
        <v>718</v>
      </c>
      <c r="C159" s="213" t="s">
        <v>426</v>
      </c>
      <c r="D159" s="214">
        <v>265.48</v>
      </c>
    </row>
    <row r="160" spans="1:4">
      <c r="A160" s="212" t="s">
        <v>719</v>
      </c>
      <c r="B160" s="212" t="s">
        <v>720</v>
      </c>
      <c r="C160" s="213" t="s">
        <v>426</v>
      </c>
      <c r="D160" s="214">
        <v>333.53</v>
      </c>
    </row>
    <row r="161" spans="1:4">
      <c r="A161" s="212" t="s">
        <v>721</v>
      </c>
      <c r="B161" s="212" t="s">
        <v>722</v>
      </c>
      <c r="C161" s="213" t="s">
        <v>426</v>
      </c>
      <c r="D161" s="214">
        <v>457.93</v>
      </c>
    </row>
    <row r="162" spans="1:4">
      <c r="A162" s="212" t="s">
        <v>723</v>
      </c>
      <c r="B162" s="212" t="s">
        <v>724</v>
      </c>
      <c r="C162" s="213" t="s">
        <v>426</v>
      </c>
      <c r="D162" s="214">
        <v>524.76</v>
      </c>
    </row>
    <row r="163" spans="1:4">
      <c r="A163" s="212" t="s">
        <v>725</v>
      </c>
      <c r="B163" s="212" t="s">
        <v>726</v>
      </c>
      <c r="C163" s="213" t="s">
        <v>426</v>
      </c>
      <c r="D163" s="214">
        <v>474.66</v>
      </c>
    </row>
    <row r="164" spans="1:4">
      <c r="A164" s="212" t="s">
        <v>727</v>
      </c>
      <c r="B164" s="212" t="s">
        <v>728</v>
      </c>
      <c r="C164" s="213" t="s">
        <v>426</v>
      </c>
      <c r="D164" s="214">
        <v>543.36</v>
      </c>
    </row>
    <row r="165" spans="1:4">
      <c r="A165" s="212" t="s">
        <v>729</v>
      </c>
      <c r="B165" s="212" t="s">
        <v>730</v>
      </c>
      <c r="C165" s="213" t="s">
        <v>426</v>
      </c>
      <c r="D165" s="214">
        <v>543.36</v>
      </c>
    </row>
    <row r="166" spans="1:4">
      <c r="A166" s="212" t="s">
        <v>731</v>
      </c>
      <c r="B166" s="212" t="s">
        <v>732</v>
      </c>
      <c r="C166" s="213" t="s">
        <v>426</v>
      </c>
      <c r="D166" s="214">
        <v>559.22</v>
      </c>
    </row>
    <row r="167" spans="1:4">
      <c r="A167" s="212" t="s">
        <v>733</v>
      </c>
      <c r="B167" s="212" t="s">
        <v>734</v>
      </c>
      <c r="C167" s="213" t="s">
        <v>426</v>
      </c>
      <c r="D167" s="214">
        <v>626.82000000000005</v>
      </c>
    </row>
    <row r="168" spans="1:4">
      <c r="A168" s="212" t="s">
        <v>735</v>
      </c>
      <c r="B168" s="212" t="s">
        <v>736</v>
      </c>
      <c r="C168" s="213" t="s">
        <v>426</v>
      </c>
      <c r="D168" s="214">
        <v>616.87</v>
      </c>
    </row>
    <row r="169" spans="1:4">
      <c r="A169" s="212" t="s">
        <v>737</v>
      </c>
      <c r="B169" s="212" t="s">
        <v>738</v>
      </c>
      <c r="C169" s="213" t="s">
        <v>426</v>
      </c>
      <c r="D169" s="214">
        <v>680.17</v>
      </c>
    </row>
    <row r="170" spans="1:4">
      <c r="A170" s="212" t="s">
        <v>739</v>
      </c>
      <c r="B170" s="212" t="s">
        <v>740</v>
      </c>
      <c r="C170" s="213" t="s">
        <v>426</v>
      </c>
      <c r="D170" s="214">
        <v>601.54999999999995</v>
      </c>
    </row>
    <row r="171" spans="1:4">
      <c r="A171" s="212" t="s">
        <v>741</v>
      </c>
      <c r="B171" s="212" t="s">
        <v>742</v>
      </c>
      <c r="C171" s="213" t="s">
        <v>426</v>
      </c>
      <c r="D171" s="214">
        <v>667.97</v>
      </c>
    </row>
    <row r="172" spans="1:4">
      <c r="A172" s="212" t="s">
        <v>743</v>
      </c>
      <c r="B172" s="212" t="s">
        <v>744</v>
      </c>
      <c r="C172" s="213" t="s">
        <v>426</v>
      </c>
      <c r="D172" s="214">
        <v>627.83000000000004</v>
      </c>
    </row>
    <row r="173" spans="1:4">
      <c r="A173" s="212" t="s">
        <v>745</v>
      </c>
      <c r="B173" s="212" t="s">
        <v>746</v>
      </c>
      <c r="C173" s="213" t="s">
        <v>426</v>
      </c>
      <c r="D173" s="214">
        <v>695.78</v>
      </c>
    </row>
    <row r="174" spans="1:4">
      <c r="A174" s="212" t="s">
        <v>747</v>
      </c>
      <c r="B174" s="212" t="s">
        <v>748</v>
      </c>
      <c r="C174" s="213" t="s">
        <v>426</v>
      </c>
      <c r="D174" s="214">
        <v>636.54</v>
      </c>
    </row>
    <row r="175" spans="1:4">
      <c r="A175" s="212" t="s">
        <v>749</v>
      </c>
      <c r="B175" s="212" t="s">
        <v>750</v>
      </c>
      <c r="C175" s="213" t="s">
        <v>426</v>
      </c>
      <c r="D175" s="214">
        <v>710.12</v>
      </c>
    </row>
    <row r="176" spans="1:4" ht="25.5">
      <c r="A176" s="212" t="s">
        <v>751</v>
      </c>
      <c r="B176" s="212" t="s">
        <v>752</v>
      </c>
      <c r="C176" s="213" t="s">
        <v>426</v>
      </c>
      <c r="D176" s="214">
        <v>320.31</v>
      </c>
    </row>
    <row r="177" spans="1:4" ht="25.5">
      <c r="A177" s="212" t="s">
        <v>753</v>
      </c>
      <c r="B177" s="212" t="s">
        <v>754</v>
      </c>
      <c r="C177" s="213" t="s">
        <v>426</v>
      </c>
      <c r="D177" s="214">
        <v>399.46</v>
      </c>
    </row>
    <row r="178" spans="1:4">
      <c r="A178" s="212" t="s">
        <v>755</v>
      </c>
      <c r="B178" s="212" t="s">
        <v>756</v>
      </c>
      <c r="C178" s="213" t="s">
        <v>426</v>
      </c>
      <c r="D178" s="214">
        <v>368.47</v>
      </c>
    </row>
    <row r="179" spans="1:4">
      <c r="A179" s="212" t="s">
        <v>757</v>
      </c>
      <c r="B179" s="212" t="s">
        <v>758</v>
      </c>
      <c r="C179" s="213" t="s">
        <v>426</v>
      </c>
      <c r="D179" s="214">
        <v>406.65</v>
      </c>
    </row>
    <row r="180" spans="1:4">
      <c r="A180" s="212" t="s">
        <v>759</v>
      </c>
      <c r="B180" s="212" t="s">
        <v>760</v>
      </c>
      <c r="C180" s="213" t="s">
        <v>426</v>
      </c>
      <c r="D180" s="214">
        <v>248.27</v>
      </c>
    </row>
    <row r="181" spans="1:4">
      <c r="A181" s="212" t="s">
        <v>761</v>
      </c>
      <c r="B181" s="212" t="s">
        <v>762</v>
      </c>
      <c r="C181" s="213" t="s">
        <v>426</v>
      </c>
      <c r="D181" s="214">
        <v>248.27</v>
      </c>
    </row>
    <row r="182" spans="1:4">
      <c r="A182" s="212" t="s">
        <v>763</v>
      </c>
      <c r="B182" s="212" t="s">
        <v>764</v>
      </c>
      <c r="C182" s="213" t="s">
        <v>765</v>
      </c>
      <c r="D182" s="214">
        <v>11.17</v>
      </c>
    </row>
    <row r="183" spans="1:4">
      <c r="A183" s="212" t="s">
        <v>766</v>
      </c>
      <c r="B183" s="212" t="s">
        <v>767</v>
      </c>
      <c r="C183" s="213" t="s">
        <v>765</v>
      </c>
      <c r="D183" s="214">
        <v>21.52</v>
      </c>
    </row>
    <row r="184" spans="1:4">
      <c r="A184" s="212" t="s">
        <v>768</v>
      </c>
      <c r="B184" s="212" t="s">
        <v>769</v>
      </c>
      <c r="C184" s="213" t="s">
        <v>765</v>
      </c>
      <c r="D184" s="214">
        <v>11.4</v>
      </c>
    </row>
    <row r="185" spans="1:4">
      <c r="A185" s="212" t="s">
        <v>770</v>
      </c>
      <c r="B185" s="212" t="s">
        <v>771</v>
      </c>
      <c r="C185" s="213" t="s">
        <v>221</v>
      </c>
      <c r="D185" s="214">
        <v>71.41</v>
      </c>
    </row>
    <row r="186" spans="1:4">
      <c r="A186" s="212" t="s">
        <v>772</v>
      </c>
      <c r="B186" s="212" t="s">
        <v>773</v>
      </c>
      <c r="C186" s="213" t="s">
        <v>426</v>
      </c>
      <c r="D186" s="214">
        <v>55.28</v>
      </c>
    </row>
    <row r="187" spans="1:4">
      <c r="A187" s="212" t="s">
        <v>774</v>
      </c>
      <c r="B187" s="212" t="s">
        <v>775</v>
      </c>
      <c r="C187" s="213" t="s">
        <v>221</v>
      </c>
      <c r="D187" s="214">
        <v>77.84</v>
      </c>
    </row>
    <row r="188" spans="1:4">
      <c r="A188" s="212" t="s">
        <v>776</v>
      </c>
      <c r="B188" s="212" t="s">
        <v>777</v>
      </c>
      <c r="C188" s="213" t="s">
        <v>221</v>
      </c>
      <c r="D188" s="214">
        <v>39.340000000000003</v>
      </c>
    </row>
    <row r="189" spans="1:4" ht="25.5">
      <c r="A189" s="212" t="s">
        <v>778</v>
      </c>
      <c r="B189" s="212" t="s">
        <v>779</v>
      </c>
      <c r="C189" s="213" t="s">
        <v>426</v>
      </c>
      <c r="D189" s="214">
        <v>811.93</v>
      </c>
    </row>
    <row r="190" spans="1:4" ht="25.5">
      <c r="A190" s="212" t="s">
        <v>780</v>
      </c>
      <c r="B190" s="212" t="s">
        <v>781</v>
      </c>
      <c r="C190" s="213" t="s">
        <v>426</v>
      </c>
      <c r="D190" s="215">
        <v>2967.31</v>
      </c>
    </row>
    <row r="191" spans="1:4">
      <c r="A191" s="212" t="s">
        <v>782</v>
      </c>
      <c r="B191" s="212" t="s">
        <v>783</v>
      </c>
      <c r="C191" s="213" t="s">
        <v>426</v>
      </c>
      <c r="D191" s="215">
        <v>1082.57</v>
      </c>
    </row>
    <row r="192" spans="1:4" ht="25.5">
      <c r="A192" s="212" t="s">
        <v>784</v>
      </c>
      <c r="B192" s="212" t="s">
        <v>785</v>
      </c>
      <c r="C192" s="213" t="s">
        <v>426</v>
      </c>
      <c r="D192" s="215">
        <v>3391.21</v>
      </c>
    </row>
    <row r="193" spans="1:4">
      <c r="A193" s="212" t="s">
        <v>786</v>
      </c>
      <c r="B193" s="212" t="s">
        <v>787</v>
      </c>
      <c r="C193" s="213" t="s">
        <v>0</v>
      </c>
      <c r="D193" s="215">
        <v>2456.13</v>
      </c>
    </row>
    <row r="194" spans="1:4">
      <c r="A194" s="212" t="s">
        <v>788</v>
      </c>
      <c r="B194" s="212" t="s">
        <v>789</v>
      </c>
      <c r="C194" s="213" t="s">
        <v>0</v>
      </c>
      <c r="D194" s="214" t="s">
        <v>790</v>
      </c>
    </row>
    <row r="195" spans="1:4">
      <c r="A195" s="212" t="s">
        <v>791</v>
      </c>
      <c r="B195" s="212" t="s">
        <v>792</v>
      </c>
      <c r="C195" s="213" t="s">
        <v>0</v>
      </c>
      <c r="D195" s="215">
        <v>4063.3</v>
      </c>
    </row>
    <row r="196" spans="1:4">
      <c r="A196" s="212" t="s">
        <v>793</v>
      </c>
      <c r="B196" s="212" t="s">
        <v>794</v>
      </c>
      <c r="C196" s="213" t="s">
        <v>0</v>
      </c>
      <c r="D196" s="215">
        <v>6045.34</v>
      </c>
    </row>
    <row r="197" spans="1:4">
      <c r="A197" s="212" t="s">
        <v>795</v>
      </c>
      <c r="B197" s="212" t="s">
        <v>796</v>
      </c>
      <c r="C197" s="213" t="s">
        <v>0</v>
      </c>
      <c r="D197" s="215">
        <v>1940.57</v>
      </c>
    </row>
    <row r="198" spans="1:4">
      <c r="A198" s="212" t="s">
        <v>797</v>
      </c>
      <c r="B198" s="212" t="s">
        <v>798</v>
      </c>
      <c r="C198" s="213" t="s">
        <v>0</v>
      </c>
      <c r="D198" s="215">
        <v>1559.43</v>
      </c>
    </row>
    <row r="199" spans="1:4">
      <c r="A199" s="212" t="s">
        <v>799</v>
      </c>
      <c r="B199" s="212" t="s">
        <v>800</v>
      </c>
      <c r="C199" s="213" t="s">
        <v>0</v>
      </c>
      <c r="D199" s="215">
        <v>3930.72</v>
      </c>
    </row>
    <row r="200" spans="1:4">
      <c r="A200" s="212" t="s">
        <v>801</v>
      </c>
      <c r="B200" s="212" t="s">
        <v>802</v>
      </c>
      <c r="C200" s="213" t="s">
        <v>0</v>
      </c>
      <c r="D200" s="215">
        <v>4891.72</v>
      </c>
    </row>
    <row r="201" spans="1:4">
      <c r="A201" s="212" t="s">
        <v>803</v>
      </c>
      <c r="B201" s="212" t="s">
        <v>804</v>
      </c>
      <c r="C201" s="213" t="s">
        <v>0</v>
      </c>
      <c r="D201" s="215">
        <v>6544.91</v>
      </c>
    </row>
    <row r="202" spans="1:4">
      <c r="A202" s="212" t="s">
        <v>805</v>
      </c>
      <c r="B202" s="212" t="s">
        <v>806</v>
      </c>
      <c r="C202" s="213" t="s">
        <v>0</v>
      </c>
      <c r="D202" s="215">
        <v>8374.07</v>
      </c>
    </row>
    <row r="203" spans="1:4">
      <c r="A203" s="212" t="s">
        <v>807</v>
      </c>
      <c r="B203" s="212" t="s">
        <v>808</v>
      </c>
      <c r="C203" s="213" t="s">
        <v>0</v>
      </c>
      <c r="D203" s="215">
        <v>12813.25</v>
      </c>
    </row>
    <row r="204" spans="1:4">
      <c r="A204" s="212" t="s">
        <v>809</v>
      </c>
      <c r="B204" s="212" t="s">
        <v>810</v>
      </c>
      <c r="C204" s="213" t="s">
        <v>0</v>
      </c>
      <c r="D204" s="215">
        <v>3995.02</v>
      </c>
    </row>
    <row r="205" spans="1:4">
      <c r="A205" s="212" t="s">
        <v>811</v>
      </c>
      <c r="B205" s="212" t="s">
        <v>812</v>
      </c>
      <c r="C205" s="213" t="s">
        <v>0</v>
      </c>
      <c r="D205" s="215">
        <v>3942.44</v>
      </c>
    </row>
    <row r="206" spans="1:4">
      <c r="A206" s="212" t="s">
        <v>813</v>
      </c>
      <c r="B206" s="212" t="s">
        <v>814</v>
      </c>
      <c r="C206" s="213" t="s">
        <v>0</v>
      </c>
      <c r="D206" s="215">
        <v>5259.86</v>
      </c>
    </row>
    <row r="207" spans="1:4">
      <c r="A207" s="212" t="s">
        <v>815</v>
      </c>
      <c r="B207" s="212" t="s">
        <v>816</v>
      </c>
      <c r="C207" s="213" t="s">
        <v>0</v>
      </c>
      <c r="D207" s="215">
        <v>5336.4</v>
      </c>
    </row>
    <row r="208" spans="1:4">
      <c r="A208" s="212" t="s">
        <v>817</v>
      </c>
      <c r="B208" s="212" t="s">
        <v>818</v>
      </c>
      <c r="C208" s="213" t="s">
        <v>765</v>
      </c>
      <c r="D208" s="214">
        <v>173.68</v>
      </c>
    </row>
    <row r="209" spans="1:4">
      <c r="A209" s="212" t="s">
        <v>819</v>
      </c>
      <c r="B209" s="212" t="s">
        <v>820</v>
      </c>
      <c r="C209" s="213" t="s">
        <v>0</v>
      </c>
      <c r="D209" s="214">
        <v>170.63</v>
      </c>
    </row>
    <row r="210" spans="1:4">
      <c r="A210" s="212" t="s">
        <v>821</v>
      </c>
      <c r="B210" s="212" t="s">
        <v>822</v>
      </c>
      <c r="C210" s="213" t="s">
        <v>0</v>
      </c>
      <c r="D210" s="214">
        <v>335.37</v>
      </c>
    </row>
    <row r="211" spans="1:4" ht="25.5">
      <c r="A211" s="212" t="s">
        <v>823</v>
      </c>
      <c r="B211" s="212" t="s">
        <v>824</v>
      </c>
      <c r="C211" s="213" t="s">
        <v>1</v>
      </c>
      <c r="D211" s="214">
        <v>539.64</v>
      </c>
    </row>
    <row r="212" spans="1:4">
      <c r="A212" s="212" t="s">
        <v>825</v>
      </c>
      <c r="B212" s="212" t="s">
        <v>826</v>
      </c>
      <c r="C212" s="213" t="s">
        <v>0</v>
      </c>
      <c r="D212" s="214">
        <v>155.38999999999999</v>
      </c>
    </row>
    <row r="213" spans="1:4">
      <c r="A213" s="212" t="s">
        <v>827</v>
      </c>
      <c r="B213" s="212" t="s">
        <v>828</v>
      </c>
      <c r="C213" s="213" t="s">
        <v>426</v>
      </c>
      <c r="D213" s="215">
        <v>1472.01</v>
      </c>
    </row>
    <row r="214" spans="1:4">
      <c r="A214" s="212" t="s">
        <v>829</v>
      </c>
      <c r="B214" s="212" t="s">
        <v>830</v>
      </c>
      <c r="C214" s="213" t="s">
        <v>426</v>
      </c>
      <c r="D214" s="215">
        <v>3704.03</v>
      </c>
    </row>
    <row r="215" spans="1:4">
      <c r="A215" s="212" t="s">
        <v>831</v>
      </c>
      <c r="B215" s="212" t="s">
        <v>832</v>
      </c>
      <c r="C215" s="213" t="s">
        <v>426</v>
      </c>
      <c r="D215" s="215">
        <v>3806.08</v>
      </c>
    </row>
    <row r="216" spans="1:4">
      <c r="A216" s="212" t="s">
        <v>833</v>
      </c>
      <c r="B216" s="212" t="s">
        <v>834</v>
      </c>
      <c r="C216" s="213" t="s">
        <v>426</v>
      </c>
      <c r="D216" s="215">
        <v>3772.63</v>
      </c>
    </row>
    <row r="217" spans="1:4">
      <c r="A217" s="212" t="s">
        <v>835</v>
      </c>
      <c r="B217" s="212" t="s">
        <v>836</v>
      </c>
      <c r="C217" s="213" t="s">
        <v>426</v>
      </c>
      <c r="D217" s="215">
        <v>1490.61</v>
      </c>
    </row>
    <row r="218" spans="1:4">
      <c r="A218" s="212" t="s">
        <v>837</v>
      </c>
      <c r="B218" s="212" t="s">
        <v>838</v>
      </c>
      <c r="C218" s="213" t="s">
        <v>426</v>
      </c>
      <c r="D218" s="214">
        <v>30.26</v>
      </c>
    </row>
    <row r="219" spans="1:4">
      <c r="A219" s="212" t="s">
        <v>839</v>
      </c>
      <c r="B219" s="212" t="s">
        <v>840</v>
      </c>
      <c r="C219" s="213" t="s">
        <v>426</v>
      </c>
      <c r="D219" s="214">
        <v>28.38</v>
      </c>
    </row>
    <row r="220" spans="1:4">
      <c r="A220" s="212" t="s">
        <v>841</v>
      </c>
      <c r="B220" s="212" t="s">
        <v>842</v>
      </c>
      <c r="C220" s="213" t="s">
        <v>221</v>
      </c>
      <c r="D220" s="214">
        <v>7.03</v>
      </c>
    </row>
    <row r="221" spans="1:4">
      <c r="A221" s="212" t="s">
        <v>843</v>
      </c>
      <c r="B221" s="212" t="s">
        <v>844</v>
      </c>
      <c r="C221" s="213" t="s">
        <v>221</v>
      </c>
      <c r="D221" s="214">
        <v>5.39</v>
      </c>
    </row>
    <row r="222" spans="1:4">
      <c r="A222" s="212" t="s">
        <v>845</v>
      </c>
      <c r="B222" s="212" t="s">
        <v>846</v>
      </c>
      <c r="C222" s="213" t="s">
        <v>1</v>
      </c>
      <c r="D222" s="214">
        <v>15.64</v>
      </c>
    </row>
    <row r="223" spans="1:4">
      <c r="A223" s="212" t="s">
        <v>847</v>
      </c>
      <c r="B223" s="212" t="s">
        <v>848</v>
      </c>
      <c r="C223" s="213" t="s">
        <v>1</v>
      </c>
      <c r="D223" s="214">
        <v>9.76</v>
      </c>
    </row>
    <row r="224" spans="1:4">
      <c r="A224" s="212" t="s">
        <v>849</v>
      </c>
      <c r="B224" s="212" t="s">
        <v>850</v>
      </c>
      <c r="C224" s="213" t="s">
        <v>426</v>
      </c>
      <c r="D224" s="214">
        <v>179.62</v>
      </c>
    </row>
    <row r="225" spans="1:4">
      <c r="A225" s="212" t="s">
        <v>851</v>
      </c>
      <c r="B225" s="212" t="s">
        <v>852</v>
      </c>
      <c r="C225" s="213" t="s">
        <v>0</v>
      </c>
      <c r="D225" s="214">
        <v>97.91</v>
      </c>
    </row>
    <row r="226" spans="1:4">
      <c r="A226" s="212" t="s">
        <v>853</v>
      </c>
      <c r="B226" s="212" t="s">
        <v>854</v>
      </c>
      <c r="C226" s="213" t="s">
        <v>855</v>
      </c>
      <c r="D226" s="214">
        <v>22.92</v>
      </c>
    </row>
    <row r="227" spans="1:4">
      <c r="A227" s="212" t="s">
        <v>856</v>
      </c>
      <c r="B227" s="212" t="s">
        <v>857</v>
      </c>
      <c r="C227" s="213" t="s">
        <v>426</v>
      </c>
      <c r="D227" s="214">
        <v>44.39</v>
      </c>
    </row>
    <row r="228" spans="1:4">
      <c r="A228" s="212" t="s">
        <v>858</v>
      </c>
      <c r="B228" s="212" t="s">
        <v>859</v>
      </c>
      <c r="C228" s="213" t="s">
        <v>426</v>
      </c>
      <c r="D228" s="214">
        <v>279.02</v>
      </c>
    </row>
    <row r="229" spans="1:4">
      <c r="A229" s="212" t="s">
        <v>860</v>
      </c>
      <c r="B229" s="212" t="s">
        <v>861</v>
      </c>
      <c r="C229" s="213" t="s">
        <v>221</v>
      </c>
      <c r="D229" s="214">
        <v>43.93</v>
      </c>
    </row>
    <row r="230" spans="1:4">
      <c r="A230" s="212" t="s">
        <v>862</v>
      </c>
      <c r="B230" s="212" t="s">
        <v>863</v>
      </c>
      <c r="C230" s="213" t="s">
        <v>221</v>
      </c>
      <c r="D230" s="214">
        <v>54.44</v>
      </c>
    </row>
    <row r="231" spans="1:4">
      <c r="A231" s="212" t="s">
        <v>864</v>
      </c>
      <c r="B231" s="212" t="s">
        <v>865</v>
      </c>
      <c r="C231" s="213" t="s">
        <v>426</v>
      </c>
      <c r="D231" s="214">
        <v>31.01</v>
      </c>
    </row>
    <row r="232" spans="1:4">
      <c r="A232" s="212" t="s">
        <v>866</v>
      </c>
      <c r="B232" s="212" t="s">
        <v>867</v>
      </c>
      <c r="C232" s="213" t="s">
        <v>426</v>
      </c>
      <c r="D232" s="214">
        <v>11.97</v>
      </c>
    </row>
    <row r="233" spans="1:4">
      <c r="A233" s="212" t="s">
        <v>868</v>
      </c>
      <c r="B233" s="212" t="s">
        <v>869</v>
      </c>
      <c r="C233" s="213" t="s">
        <v>426</v>
      </c>
      <c r="D233" s="214">
        <v>608.49</v>
      </c>
    </row>
    <row r="234" spans="1:4">
      <c r="A234" s="212" t="s">
        <v>870</v>
      </c>
      <c r="B234" s="212" t="s">
        <v>871</v>
      </c>
      <c r="C234" s="213" t="s">
        <v>0</v>
      </c>
      <c r="D234" s="214">
        <v>10.95</v>
      </c>
    </row>
    <row r="235" spans="1:4">
      <c r="A235" s="211">
        <v>4</v>
      </c>
      <c r="B235" s="1328" t="s">
        <v>97</v>
      </c>
      <c r="C235" s="1328"/>
      <c r="D235" s="1328"/>
    </row>
    <row r="236" spans="1:4">
      <c r="A236" s="212" t="s">
        <v>872</v>
      </c>
      <c r="B236" s="212" t="s">
        <v>873</v>
      </c>
      <c r="C236" s="213" t="s">
        <v>426</v>
      </c>
      <c r="D236" s="214">
        <v>41.53</v>
      </c>
    </row>
    <row r="237" spans="1:4">
      <c r="A237" s="212" t="s">
        <v>874</v>
      </c>
      <c r="B237" s="212" t="s">
        <v>875</v>
      </c>
      <c r="C237" s="213" t="s">
        <v>426</v>
      </c>
      <c r="D237" s="214">
        <v>41.53</v>
      </c>
    </row>
    <row r="238" spans="1:4">
      <c r="A238" s="212" t="s">
        <v>876</v>
      </c>
      <c r="B238" s="212" t="s">
        <v>877</v>
      </c>
      <c r="C238" s="213" t="s">
        <v>426</v>
      </c>
      <c r="D238" s="214">
        <v>41.53</v>
      </c>
    </row>
    <row r="239" spans="1:4">
      <c r="A239" s="212" t="s">
        <v>878</v>
      </c>
      <c r="B239" s="212" t="s">
        <v>879</v>
      </c>
      <c r="C239" s="213" t="s">
        <v>426</v>
      </c>
      <c r="D239" s="214">
        <v>58.85</v>
      </c>
    </row>
    <row r="240" spans="1:4">
      <c r="A240" s="212" t="s">
        <v>880</v>
      </c>
      <c r="B240" s="212" t="s">
        <v>881</v>
      </c>
      <c r="C240" s="213" t="s">
        <v>426</v>
      </c>
      <c r="D240" s="214">
        <v>58.85</v>
      </c>
    </row>
    <row r="241" spans="1:4">
      <c r="A241" s="212" t="s">
        <v>882</v>
      </c>
      <c r="B241" s="212" t="s">
        <v>883</v>
      </c>
      <c r="C241" s="213" t="s">
        <v>426</v>
      </c>
      <c r="D241" s="214">
        <v>118.56</v>
      </c>
    </row>
    <row r="242" spans="1:4">
      <c r="A242" s="212" t="s">
        <v>884</v>
      </c>
      <c r="B242" s="212" t="s">
        <v>885</v>
      </c>
      <c r="C242" s="213" t="s">
        <v>426</v>
      </c>
      <c r="D242" s="214">
        <v>118.56</v>
      </c>
    </row>
    <row r="243" spans="1:4" ht="25.5">
      <c r="A243" s="212" t="s">
        <v>886</v>
      </c>
      <c r="B243" s="212" t="s">
        <v>887</v>
      </c>
      <c r="C243" s="213" t="s">
        <v>426</v>
      </c>
      <c r="D243" s="214">
        <v>10</v>
      </c>
    </row>
    <row r="244" spans="1:4" ht="25.5">
      <c r="A244" s="212" t="s">
        <v>888</v>
      </c>
      <c r="B244" s="212" t="s">
        <v>889</v>
      </c>
      <c r="C244" s="213" t="s">
        <v>426</v>
      </c>
      <c r="D244" s="214">
        <v>12.01</v>
      </c>
    </row>
    <row r="245" spans="1:4" ht="25.5">
      <c r="A245" s="212" t="s">
        <v>890</v>
      </c>
      <c r="B245" s="212" t="s">
        <v>891</v>
      </c>
      <c r="C245" s="213" t="s">
        <v>426</v>
      </c>
      <c r="D245" s="214">
        <v>75.88</v>
      </c>
    </row>
    <row r="246" spans="1:4">
      <c r="A246" s="212" t="s">
        <v>892</v>
      </c>
      <c r="B246" s="212" t="s">
        <v>893</v>
      </c>
      <c r="C246" s="213" t="s">
        <v>0</v>
      </c>
      <c r="D246" s="214">
        <v>243.98</v>
      </c>
    </row>
    <row r="247" spans="1:4">
      <c r="A247" s="212" t="s">
        <v>894</v>
      </c>
      <c r="B247" s="212" t="s">
        <v>895</v>
      </c>
      <c r="C247" s="213" t="s">
        <v>0</v>
      </c>
      <c r="D247" s="214">
        <v>358.64</v>
      </c>
    </row>
    <row r="248" spans="1:4">
      <c r="A248" s="212" t="s">
        <v>896</v>
      </c>
      <c r="B248" s="212" t="s">
        <v>897</v>
      </c>
      <c r="C248" s="213" t="s">
        <v>0</v>
      </c>
      <c r="D248" s="214">
        <v>573.37</v>
      </c>
    </row>
    <row r="249" spans="1:4">
      <c r="A249" s="212" t="s">
        <v>898</v>
      </c>
      <c r="B249" s="212" t="s">
        <v>899</v>
      </c>
      <c r="C249" s="213" t="s">
        <v>0</v>
      </c>
      <c r="D249" s="214">
        <v>688.05</v>
      </c>
    </row>
    <row r="250" spans="1:4">
      <c r="A250" s="212" t="s">
        <v>900</v>
      </c>
      <c r="B250" s="212" t="s">
        <v>901</v>
      </c>
      <c r="C250" s="213" t="s">
        <v>0</v>
      </c>
      <c r="D250" s="214">
        <v>956.6</v>
      </c>
    </row>
    <row r="251" spans="1:4">
      <c r="A251" s="212" t="s">
        <v>902</v>
      </c>
      <c r="B251" s="212" t="s">
        <v>903</v>
      </c>
      <c r="C251" s="213" t="s">
        <v>418</v>
      </c>
      <c r="D251" s="214">
        <v>658.83</v>
      </c>
    </row>
    <row r="252" spans="1:4">
      <c r="A252" s="212" t="s">
        <v>904</v>
      </c>
      <c r="B252" s="212" t="s">
        <v>905</v>
      </c>
      <c r="C252" s="213" t="s">
        <v>418</v>
      </c>
      <c r="D252" s="214">
        <v>927.83</v>
      </c>
    </row>
    <row r="253" spans="1:4">
      <c r="A253" s="212" t="s">
        <v>906</v>
      </c>
      <c r="B253" s="212" t="s">
        <v>907</v>
      </c>
      <c r="C253" s="213" t="s">
        <v>418</v>
      </c>
      <c r="D253" s="215">
        <v>1407.84</v>
      </c>
    </row>
    <row r="254" spans="1:4">
      <c r="A254" s="212" t="s">
        <v>908</v>
      </c>
      <c r="B254" s="212" t="s">
        <v>909</v>
      </c>
      <c r="C254" s="213" t="s">
        <v>418</v>
      </c>
      <c r="D254" s="215">
        <v>2072.1799999999998</v>
      </c>
    </row>
    <row r="255" spans="1:4">
      <c r="A255" s="212" t="s">
        <v>910</v>
      </c>
      <c r="B255" s="212" t="s">
        <v>911</v>
      </c>
      <c r="C255" s="213" t="s">
        <v>418</v>
      </c>
      <c r="D255" s="215">
        <v>1213.24</v>
      </c>
    </row>
    <row r="256" spans="1:4">
      <c r="A256" s="212" t="s">
        <v>912</v>
      </c>
      <c r="B256" s="212" t="s">
        <v>913</v>
      </c>
      <c r="C256" s="213" t="s">
        <v>418</v>
      </c>
      <c r="D256" s="215">
        <v>1947.86</v>
      </c>
    </row>
    <row r="257" spans="1:4">
      <c r="A257" s="212" t="s">
        <v>914</v>
      </c>
      <c r="B257" s="212" t="s">
        <v>915</v>
      </c>
      <c r="C257" s="213" t="s">
        <v>418</v>
      </c>
      <c r="D257" s="215">
        <v>2651.55</v>
      </c>
    </row>
    <row r="258" spans="1:4" ht="25.5">
      <c r="A258" s="212" t="s">
        <v>916</v>
      </c>
      <c r="B258" s="212" t="s">
        <v>917</v>
      </c>
      <c r="C258" s="213" t="s">
        <v>418</v>
      </c>
      <c r="D258" s="215">
        <v>3808.85</v>
      </c>
    </row>
    <row r="259" spans="1:4">
      <c r="A259" s="212" t="s">
        <v>918</v>
      </c>
      <c r="B259" s="212" t="s">
        <v>919</v>
      </c>
      <c r="C259" s="213" t="s">
        <v>418</v>
      </c>
      <c r="D259" s="215">
        <v>2415.7800000000002</v>
      </c>
    </row>
    <row r="260" spans="1:4">
      <c r="A260" s="212" t="s">
        <v>920</v>
      </c>
      <c r="B260" s="212" t="s">
        <v>921</v>
      </c>
      <c r="C260" s="213" t="s">
        <v>418</v>
      </c>
      <c r="D260" s="215">
        <v>3239.31</v>
      </c>
    </row>
    <row r="261" spans="1:4">
      <c r="A261" s="212" t="s">
        <v>922</v>
      </c>
      <c r="B261" s="212" t="s">
        <v>708</v>
      </c>
      <c r="C261" s="213" t="s">
        <v>221</v>
      </c>
      <c r="D261" s="214">
        <v>189.55</v>
      </c>
    </row>
    <row r="262" spans="1:4">
      <c r="A262" s="212" t="s">
        <v>923</v>
      </c>
      <c r="B262" s="212" t="s">
        <v>924</v>
      </c>
      <c r="C262" s="213" t="s">
        <v>426</v>
      </c>
      <c r="D262" s="214">
        <v>320.57</v>
      </c>
    </row>
    <row r="263" spans="1:4">
      <c r="A263" s="212" t="s">
        <v>925</v>
      </c>
      <c r="B263" s="212" t="s">
        <v>926</v>
      </c>
      <c r="C263" s="213" t="s">
        <v>426</v>
      </c>
      <c r="D263" s="214">
        <v>388.32</v>
      </c>
    </row>
    <row r="264" spans="1:4">
      <c r="A264" s="212" t="s">
        <v>927</v>
      </c>
      <c r="B264" s="212" t="s">
        <v>714</v>
      </c>
      <c r="C264" s="213" t="s">
        <v>426</v>
      </c>
      <c r="D264" s="214">
        <v>329.57</v>
      </c>
    </row>
    <row r="265" spans="1:4">
      <c r="A265" s="212" t="s">
        <v>928</v>
      </c>
      <c r="B265" s="212" t="s">
        <v>929</v>
      </c>
      <c r="C265" s="213" t="s">
        <v>426</v>
      </c>
      <c r="D265" s="214">
        <v>399.62</v>
      </c>
    </row>
    <row r="266" spans="1:4">
      <c r="A266" s="212" t="s">
        <v>930</v>
      </c>
      <c r="B266" s="212" t="s">
        <v>718</v>
      </c>
      <c r="C266" s="213" t="s">
        <v>426</v>
      </c>
      <c r="D266" s="214">
        <v>265.48</v>
      </c>
    </row>
    <row r="267" spans="1:4">
      <c r="A267" s="212" t="s">
        <v>931</v>
      </c>
      <c r="B267" s="212" t="s">
        <v>932</v>
      </c>
      <c r="C267" s="213" t="s">
        <v>426</v>
      </c>
      <c r="D267" s="214">
        <v>328.65</v>
      </c>
    </row>
    <row r="268" spans="1:4">
      <c r="A268" s="212" t="s">
        <v>933</v>
      </c>
      <c r="B268" s="212" t="s">
        <v>722</v>
      </c>
      <c r="C268" s="213" t="s">
        <v>426</v>
      </c>
      <c r="D268" s="214">
        <v>457.93</v>
      </c>
    </row>
    <row r="269" spans="1:4">
      <c r="A269" s="212" t="s">
        <v>934</v>
      </c>
      <c r="B269" s="212" t="s">
        <v>724</v>
      </c>
      <c r="C269" s="213" t="s">
        <v>426</v>
      </c>
      <c r="D269" s="214">
        <v>526.64</v>
      </c>
    </row>
    <row r="270" spans="1:4">
      <c r="A270" s="212" t="s">
        <v>935</v>
      </c>
      <c r="B270" s="212" t="s">
        <v>726</v>
      </c>
      <c r="C270" s="213" t="s">
        <v>426</v>
      </c>
      <c r="D270" s="214">
        <v>474.66</v>
      </c>
    </row>
    <row r="271" spans="1:4">
      <c r="A271" s="212" t="s">
        <v>936</v>
      </c>
      <c r="B271" s="212" t="s">
        <v>728</v>
      </c>
      <c r="C271" s="213" t="s">
        <v>426</v>
      </c>
      <c r="D271" s="214">
        <v>543.36</v>
      </c>
    </row>
    <row r="272" spans="1:4">
      <c r="A272" s="212" t="s">
        <v>937</v>
      </c>
      <c r="B272" s="212" t="s">
        <v>938</v>
      </c>
      <c r="C272" s="213" t="s">
        <v>221</v>
      </c>
      <c r="D272" s="214">
        <v>332.57</v>
      </c>
    </row>
    <row r="273" spans="1:4">
      <c r="A273" s="212" t="s">
        <v>939</v>
      </c>
      <c r="B273" s="212" t="s">
        <v>940</v>
      </c>
      <c r="C273" s="213" t="s">
        <v>426</v>
      </c>
      <c r="D273" s="214">
        <v>359.48</v>
      </c>
    </row>
    <row r="274" spans="1:4">
      <c r="A274" s="212" t="s">
        <v>941</v>
      </c>
      <c r="B274" s="212" t="s">
        <v>942</v>
      </c>
      <c r="C274" s="213" t="s">
        <v>426</v>
      </c>
      <c r="D274" s="214">
        <v>321.86</v>
      </c>
    </row>
    <row r="275" spans="1:4">
      <c r="A275" s="212" t="s">
        <v>943</v>
      </c>
      <c r="B275" s="212" t="s">
        <v>760</v>
      </c>
      <c r="C275" s="213" t="s">
        <v>426</v>
      </c>
      <c r="D275" s="214">
        <v>221.03</v>
      </c>
    </row>
    <row r="276" spans="1:4">
      <c r="A276" s="212" t="s">
        <v>944</v>
      </c>
      <c r="B276" s="212" t="s">
        <v>762</v>
      </c>
      <c r="C276" s="213" t="s">
        <v>426</v>
      </c>
      <c r="D276" s="214">
        <v>228.66</v>
      </c>
    </row>
    <row r="277" spans="1:4">
      <c r="A277" s="212" t="s">
        <v>945</v>
      </c>
      <c r="B277" s="212" t="s">
        <v>764</v>
      </c>
      <c r="C277" s="213" t="s">
        <v>765</v>
      </c>
      <c r="D277" s="214">
        <v>11.12</v>
      </c>
    </row>
    <row r="278" spans="1:4">
      <c r="A278" s="212" t="s">
        <v>946</v>
      </c>
      <c r="B278" s="212" t="s">
        <v>947</v>
      </c>
      <c r="C278" s="213" t="s">
        <v>221</v>
      </c>
      <c r="D278" s="214">
        <v>67.77</v>
      </c>
    </row>
    <row r="279" spans="1:4">
      <c r="A279" s="212" t="s">
        <v>948</v>
      </c>
      <c r="B279" s="212" t="s">
        <v>773</v>
      </c>
      <c r="C279" s="213" t="s">
        <v>426</v>
      </c>
      <c r="D279" s="214">
        <v>39.700000000000003</v>
      </c>
    </row>
    <row r="280" spans="1:4">
      <c r="A280" s="212" t="s">
        <v>949</v>
      </c>
      <c r="B280" s="212" t="s">
        <v>950</v>
      </c>
      <c r="C280" s="213" t="s">
        <v>221</v>
      </c>
      <c r="D280" s="214">
        <v>7.36</v>
      </c>
    </row>
    <row r="281" spans="1:4">
      <c r="A281" s="212" t="s">
        <v>951</v>
      </c>
      <c r="B281" s="212" t="s">
        <v>775</v>
      </c>
      <c r="C281" s="213" t="s">
        <v>221</v>
      </c>
      <c r="D281" s="214">
        <v>77.84</v>
      </c>
    </row>
    <row r="282" spans="1:4">
      <c r="A282" s="212" t="s">
        <v>952</v>
      </c>
      <c r="B282" s="212" t="s">
        <v>953</v>
      </c>
      <c r="C282" s="213" t="s">
        <v>221</v>
      </c>
      <c r="D282" s="214">
        <v>14.74</v>
      </c>
    </row>
    <row r="283" spans="1:4">
      <c r="A283" s="212" t="s">
        <v>954</v>
      </c>
      <c r="B283" s="212" t="s">
        <v>955</v>
      </c>
      <c r="C283" s="213" t="s">
        <v>0</v>
      </c>
      <c r="D283" s="214">
        <v>115.3</v>
      </c>
    </row>
    <row r="284" spans="1:4">
      <c r="A284" s="212" t="s">
        <v>956</v>
      </c>
      <c r="B284" s="212" t="s">
        <v>957</v>
      </c>
      <c r="C284" s="213" t="s">
        <v>0</v>
      </c>
      <c r="D284" s="214">
        <v>183.34</v>
      </c>
    </row>
    <row r="285" spans="1:4">
      <c r="A285" s="212" t="s">
        <v>958</v>
      </c>
      <c r="B285" s="212" t="s">
        <v>959</v>
      </c>
      <c r="C285" s="213" t="s">
        <v>0</v>
      </c>
      <c r="D285" s="214">
        <v>51.9</v>
      </c>
    </row>
    <row r="286" spans="1:4">
      <c r="A286" s="212" t="s">
        <v>960</v>
      </c>
      <c r="B286" s="212" t="s">
        <v>961</v>
      </c>
      <c r="C286" s="213" t="s">
        <v>0</v>
      </c>
      <c r="D286" s="214">
        <v>125.42</v>
      </c>
    </row>
    <row r="287" spans="1:4">
      <c r="A287" s="212" t="s">
        <v>962</v>
      </c>
      <c r="B287" s="212" t="s">
        <v>963</v>
      </c>
      <c r="C287" s="213" t="s">
        <v>0</v>
      </c>
      <c r="D287" s="214">
        <v>172.96</v>
      </c>
    </row>
    <row r="288" spans="1:4">
      <c r="A288" s="212" t="s">
        <v>964</v>
      </c>
      <c r="B288" s="212" t="s">
        <v>965</v>
      </c>
      <c r="C288" s="213" t="s">
        <v>0</v>
      </c>
      <c r="D288" s="214">
        <v>46.73</v>
      </c>
    </row>
    <row r="289" spans="1:4">
      <c r="A289" s="212" t="s">
        <v>966</v>
      </c>
      <c r="B289" s="212" t="s">
        <v>967</v>
      </c>
      <c r="C289" s="213" t="s">
        <v>0</v>
      </c>
      <c r="D289" s="214">
        <v>72.66</v>
      </c>
    </row>
    <row r="290" spans="1:4" ht="25.5">
      <c r="A290" s="212" t="s">
        <v>968</v>
      </c>
      <c r="B290" s="212" t="s">
        <v>969</v>
      </c>
      <c r="C290" s="213" t="s">
        <v>0</v>
      </c>
      <c r="D290" s="214">
        <v>33.46</v>
      </c>
    </row>
    <row r="291" spans="1:4">
      <c r="A291" s="212" t="s">
        <v>970</v>
      </c>
      <c r="B291" s="212" t="s">
        <v>971</v>
      </c>
      <c r="C291" s="213" t="s">
        <v>418</v>
      </c>
      <c r="D291" s="214">
        <v>132.96</v>
      </c>
    </row>
    <row r="292" spans="1:4">
      <c r="A292" s="212" t="s">
        <v>972</v>
      </c>
      <c r="B292" s="212" t="s">
        <v>973</v>
      </c>
      <c r="C292" s="213" t="s">
        <v>0</v>
      </c>
      <c r="D292" s="214">
        <v>56.49</v>
      </c>
    </row>
    <row r="293" spans="1:4">
      <c r="A293" s="212" t="s">
        <v>974</v>
      </c>
      <c r="B293" s="212" t="s">
        <v>975</v>
      </c>
      <c r="C293" s="213" t="s">
        <v>0</v>
      </c>
      <c r="D293" s="214">
        <v>54.88</v>
      </c>
    </row>
    <row r="294" spans="1:4">
      <c r="A294" s="212" t="s">
        <v>976</v>
      </c>
      <c r="B294" s="212" t="s">
        <v>977</v>
      </c>
      <c r="C294" s="213" t="s">
        <v>0</v>
      </c>
      <c r="D294" s="214">
        <v>108.68</v>
      </c>
    </row>
    <row r="295" spans="1:4">
      <c r="A295" s="212" t="s">
        <v>978</v>
      </c>
      <c r="B295" s="212" t="s">
        <v>979</v>
      </c>
      <c r="C295" s="213" t="s">
        <v>0</v>
      </c>
      <c r="D295" s="214">
        <v>59.4</v>
      </c>
    </row>
    <row r="296" spans="1:4">
      <c r="A296" s="212" t="s">
        <v>980</v>
      </c>
      <c r="B296" s="212" t="s">
        <v>981</v>
      </c>
      <c r="C296" s="213" t="s">
        <v>0</v>
      </c>
      <c r="D296" s="214">
        <v>46.09</v>
      </c>
    </row>
    <row r="297" spans="1:4" ht="25.5">
      <c r="A297" s="212" t="s">
        <v>982</v>
      </c>
      <c r="B297" s="212" t="s">
        <v>983</v>
      </c>
      <c r="C297" s="213" t="s">
        <v>0</v>
      </c>
      <c r="D297" s="214">
        <v>39.47</v>
      </c>
    </row>
    <row r="298" spans="1:4">
      <c r="A298" s="212" t="s">
        <v>103</v>
      </c>
      <c r="B298" s="212" t="s">
        <v>984</v>
      </c>
      <c r="C298" s="213" t="s">
        <v>0</v>
      </c>
      <c r="D298" s="214">
        <v>15.41</v>
      </c>
    </row>
    <row r="299" spans="1:4">
      <c r="A299" s="212" t="s">
        <v>985</v>
      </c>
      <c r="B299" s="212" t="s">
        <v>986</v>
      </c>
      <c r="C299" s="213" t="s">
        <v>0</v>
      </c>
      <c r="D299" s="214">
        <v>59.49</v>
      </c>
    </row>
    <row r="300" spans="1:4">
      <c r="A300" s="212" t="s">
        <v>987</v>
      </c>
      <c r="B300" s="212" t="s">
        <v>988</v>
      </c>
      <c r="C300" s="213" t="s">
        <v>0</v>
      </c>
      <c r="D300" s="214">
        <v>28.38</v>
      </c>
    </row>
    <row r="301" spans="1:4">
      <c r="A301" s="212" t="s">
        <v>989</v>
      </c>
      <c r="B301" s="212" t="s">
        <v>990</v>
      </c>
      <c r="C301" s="213" t="s">
        <v>418</v>
      </c>
      <c r="D301" s="214">
        <v>44.36</v>
      </c>
    </row>
    <row r="302" spans="1:4">
      <c r="A302" s="212" t="s">
        <v>991</v>
      </c>
      <c r="B302" s="212" t="s">
        <v>992</v>
      </c>
      <c r="C302" s="213" t="s">
        <v>418</v>
      </c>
      <c r="D302" s="215">
        <v>1346.24</v>
      </c>
    </row>
    <row r="303" spans="1:4">
      <c r="A303" s="212" t="s">
        <v>993</v>
      </c>
      <c r="B303" s="212" t="s">
        <v>994</v>
      </c>
      <c r="C303" s="213" t="s">
        <v>418</v>
      </c>
      <c r="D303" s="215">
        <v>1302.28</v>
      </c>
    </row>
    <row r="304" spans="1:4">
      <c r="A304" s="212" t="s">
        <v>995</v>
      </c>
      <c r="B304" s="212" t="s">
        <v>996</v>
      </c>
      <c r="C304" s="213" t="s">
        <v>418</v>
      </c>
      <c r="D304" s="215">
        <v>1354.24</v>
      </c>
    </row>
    <row r="305" spans="1:4">
      <c r="A305" s="212" t="s">
        <v>997</v>
      </c>
      <c r="B305" s="212" t="s">
        <v>998</v>
      </c>
      <c r="C305" s="213" t="s">
        <v>418</v>
      </c>
      <c r="D305" s="215">
        <v>2297.84</v>
      </c>
    </row>
    <row r="306" spans="1:4">
      <c r="A306" s="212" t="s">
        <v>999</v>
      </c>
      <c r="B306" s="212" t="s">
        <v>1000</v>
      </c>
      <c r="C306" s="213" t="s">
        <v>418</v>
      </c>
      <c r="D306" s="214">
        <v>892.42</v>
      </c>
    </row>
    <row r="307" spans="1:4">
      <c r="A307" s="212" t="s">
        <v>1001</v>
      </c>
      <c r="B307" s="212" t="s">
        <v>1002</v>
      </c>
      <c r="C307" s="213" t="s">
        <v>418</v>
      </c>
      <c r="D307" s="214">
        <v>865.88</v>
      </c>
    </row>
    <row r="308" spans="1:4">
      <c r="A308" s="212" t="s">
        <v>1003</v>
      </c>
      <c r="B308" s="212" t="s">
        <v>1004</v>
      </c>
      <c r="C308" s="213" t="s">
        <v>418</v>
      </c>
      <c r="D308" s="215">
        <v>1127.47</v>
      </c>
    </row>
    <row r="309" spans="1:4" ht="25.5">
      <c r="A309" s="212" t="s">
        <v>1005</v>
      </c>
      <c r="B309" s="212" t="s">
        <v>1006</v>
      </c>
      <c r="C309" s="213" t="s">
        <v>418</v>
      </c>
      <c r="D309" s="215">
        <v>3152.27</v>
      </c>
    </row>
    <row r="310" spans="1:4">
      <c r="A310" s="212" t="s">
        <v>1007</v>
      </c>
      <c r="B310" s="212" t="s">
        <v>1008</v>
      </c>
      <c r="C310" s="213" t="s">
        <v>0</v>
      </c>
      <c r="D310" s="214">
        <v>41.07</v>
      </c>
    </row>
    <row r="311" spans="1:4">
      <c r="A311" s="212" t="s">
        <v>1009</v>
      </c>
      <c r="B311" s="212" t="s">
        <v>1010</v>
      </c>
      <c r="C311" s="213" t="s">
        <v>0</v>
      </c>
      <c r="D311" s="214">
        <v>45.92</v>
      </c>
    </row>
    <row r="312" spans="1:4">
      <c r="A312" s="212" t="s">
        <v>1011</v>
      </c>
      <c r="B312" s="212" t="s">
        <v>1012</v>
      </c>
      <c r="C312" s="213" t="s">
        <v>0</v>
      </c>
      <c r="D312" s="214">
        <v>27.65</v>
      </c>
    </row>
    <row r="313" spans="1:4">
      <c r="A313" s="212" t="s">
        <v>1013</v>
      </c>
      <c r="B313" s="212" t="s">
        <v>1014</v>
      </c>
      <c r="C313" s="213" t="s">
        <v>418</v>
      </c>
      <c r="D313" s="214">
        <v>90.41</v>
      </c>
    </row>
    <row r="314" spans="1:4">
      <c r="A314" s="212" t="s">
        <v>1015</v>
      </c>
      <c r="B314" s="212" t="s">
        <v>1016</v>
      </c>
      <c r="C314" s="213" t="s">
        <v>418</v>
      </c>
      <c r="D314" s="214">
        <v>98.8</v>
      </c>
    </row>
    <row r="315" spans="1:4">
      <c r="A315" s="212" t="s">
        <v>1017</v>
      </c>
      <c r="B315" s="212" t="s">
        <v>1018</v>
      </c>
      <c r="C315" s="213" t="s">
        <v>418</v>
      </c>
      <c r="D315" s="214">
        <v>79.5</v>
      </c>
    </row>
    <row r="316" spans="1:4">
      <c r="A316" s="212" t="s">
        <v>1019</v>
      </c>
      <c r="B316" s="212" t="s">
        <v>1020</v>
      </c>
      <c r="C316" s="213" t="s">
        <v>418</v>
      </c>
      <c r="D316" s="214">
        <v>83.31</v>
      </c>
    </row>
    <row r="317" spans="1:4">
      <c r="A317" s="212" t="s">
        <v>1021</v>
      </c>
      <c r="B317" s="212" t="s">
        <v>1022</v>
      </c>
      <c r="C317" s="213" t="s">
        <v>418</v>
      </c>
      <c r="D317" s="214">
        <v>43.72</v>
      </c>
    </row>
    <row r="318" spans="1:4">
      <c r="A318" s="212" t="s">
        <v>1023</v>
      </c>
      <c r="B318" s="212" t="s">
        <v>1024</v>
      </c>
      <c r="C318" s="213" t="s">
        <v>418</v>
      </c>
      <c r="D318" s="214">
        <v>49.32</v>
      </c>
    </row>
    <row r="319" spans="1:4">
      <c r="A319" s="212" t="s">
        <v>1025</v>
      </c>
      <c r="B319" s="212" t="s">
        <v>1026</v>
      </c>
      <c r="C319" s="213" t="s">
        <v>418</v>
      </c>
      <c r="D319" s="214">
        <v>99.82</v>
      </c>
    </row>
    <row r="320" spans="1:4">
      <c r="A320" s="212" t="s">
        <v>1027</v>
      </c>
      <c r="B320" s="212" t="s">
        <v>1028</v>
      </c>
      <c r="C320" s="213" t="s">
        <v>426</v>
      </c>
      <c r="D320" s="214">
        <v>162.47</v>
      </c>
    </row>
    <row r="321" spans="1:4">
      <c r="A321" s="212" t="s">
        <v>1029</v>
      </c>
      <c r="B321" s="212" t="s">
        <v>1030</v>
      </c>
      <c r="C321" s="213" t="s">
        <v>0</v>
      </c>
      <c r="D321" s="214">
        <v>46.63</v>
      </c>
    </row>
    <row r="322" spans="1:4">
      <c r="A322" s="212" t="s">
        <v>1031</v>
      </c>
      <c r="B322" s="212" t="s">
        <v>1032</v>
      </c>
      <c r="C322" s="213" t="s">
        <v>0</v>
      </c>
      <c r="D322" s="214">
        <v>6.72</v>
      </c>
    </row>
    <row r="323" spans="1:4">
      <c r="A323" s="212" t="s">
        <v>1033</v>
      </c>
      <c r="B323" s="212" t="s">
        <v>1034</v>
      </c>
      <c r="C323" s="213" t="s">
        <v>0</v>
      </c>
      <c r="D323" s="214">
        <v>0.32</v>
      </c>
    </row>
    <row r="324" spans="1:4">
      <c r="A324" s="212" t="s">
        <v>1035</v>
      </c>
      <c r="B324" s="212" t="s">
        <v>1036</v>
      </c>
      <c r="C324" s="213" t="s">
        <v>0</v>
      </c>
      <c r="D324" s="214">
        <v>18.66</v>
      </c>
    </row>
    <row r="325" spans="1:4">
      <c r="A325" s="212" t="s">
        <v>1037</v>
      </c>
      <c r="B325" s="212" t="s">
        <v>1038</v>
      </c>
      <c r="C325" s="213" t="s">
        <v>0</v>
      </c>
      <c r="D325" s="214">
        <v>27.98</v>
      </c>
    </row>
    <row r="326" spans="1:4">
      <c r="A326" s="212" t="s">
        <v>1039</v>
      </c>
      <c r="B326" s="212" t="s">
        <v>1040</v>
      </c>
      <c r="C326" s="213" t="s">
        <v>0</v>
      </c>
      <c r="D326" s="214">
        <v>37.299999999999997</v>
      </c>
    </row>
    <row r="327" spans="1:4">
      <c r="A327" s="212" t="s">
        <v>1041</v>
      </c>
      <c r="B327" s="212" t="s">
        <v>1042</v>
      </c>
      <c r="C327" s="213" t="s">
        <v>0</v>
      </c>
      <c r="D327" s="214">
        <v>46.63</v>
      </c>
    </row>
    <row r="328" spans="1:4">
      <c r="A328" s="212" t="s">
        <v>1043</v>
      </c>
      <c r="B328" s="212" t="s">
        <v>1044</v>
      </c>
      <c r="C328" s="213" t="s">
        <v>0</v>
      </c>
      <c r="D328" s="214">
        <v>55.96</v>
      </c>
    </row>
    <row r="329" spans="1:4">
      <c r="A329" s="212" t="s">
        <v>1045</v>
      </c>
      <c r="B329" s="212" t="s">
        <v>1046</v>
      </c>
      <c r="C329" s="213" t="s">
        <v>418</v>
      </c>
      <c r="D329" s="214">
        <v>112.4</v>
      </c>
    </row>
    <row r="330" spans="1:4">
      <c r="A330" s="212" t="s">
        <v>1047</v>
      </c>
      <c r="B330" s="212" t="s">
        <v>1048</v>
      </c>
      <c r="C330" s="213" t="s">
        <v>0</v>
      </c>
      <c r="D330" s="214">
        <v>518.29</v>
      </c>
    </row>
    <row r="331" spans="1:4">
      <c r="A331" s="212" t="s">
        <v>1049</v>
      </c>
      <c r="B331" s="212" t="s">
        <v>1050</v>
      </c>
      <c r="C331" s="213" t="s">
        <v>0</v>
      </c>
      <c r="D331" s="214">
        <v>1.27</v>
      </c>
    </row>
    <row r="332" spans="1:4">
      <c r="A332" s="212" t="s">
        <v>1051</v>
      </c>
      <c r="B332" s="212" t="s">
        <v>1052</v>
      </c>
      <c r="C332" s="213" t="s">
        <v>221</v>
      </c>
      <c r="D332" s="214">
        <v>2.36</v>
      </c>
    </row>
    <row r="333" spans="1:4">
      <c r="A333" s="212" t="s">
        <v>1053</v>
      </c>
      <c r="B333" s="212" t="s">
        <v>1054</v>
      </c>
      <c r="C333" s="213" t="s">
        <v>0</v>
      </c>
      <c r="D333" s="214">
        <v>37.82</v>
      </c>
    </row>
    <row r="334" spans="1:4">
      <c r="A334" s="212" t="s">
        <v>1055</v>
      </c>
      <c r="B334" s="212" t="s">
        <v>1056</v>
      </c>
      <c r="C334" s="213" t="s">
        <v>426</v>
      </c>
      <c r="D334" s="214">
        <v>41.53</v>
      </c>
    </row>
    <row r="335" spans="1:4" ht="25.5">
      <c r="A335" s="212" t="s">
        <v>1057</v>
      </c>
      <c r="B335" s="212" t="s">
        <v>1058</v>
      </c>
      <c r="C335" s="213" t="s">
        <v>426</v>
      </c>
      <c r="D335" s="214">
        <v>19.38</v>
      </c>
    </row>
    <row r="336" spans="1:4">
      <c r="A336" s="212" t="s">
        <v>1059</v>
      </c>
      <c r="B336" s="212" t="s">
        <v>1060</v>
      </c>
      <c r="C336" s="213" t="s">
        <v>426</v>
      </c>
      <c r="D336" s="214">
        <v>30.26</v>
      </c>
    </row>
    <row r="337" spans="1:4">
      <c r="A337" s="212" t="s">
        <v>1061</v>
      </c>
      <c r="B337" s="212" t="s">
        <v>1062</v>
      </c>
      <c r="C337" s="213" t="s">
        <v>418</v>
      </c>
      <c r="D337" s="215">
        <v>1273.72</v>
      </c>
    </row>
    <row r="338" spans="1:4">
      <c r="A338" s="212" t="s">
        <v>1063</v>
      </c>
      <c r="B338" s="212" t="s">
        <v>1064</v>
      </c>
      <c r="C338" s="213" t="s">
        <v>418</v>
      </c>
      <c r="D338" s="215">
        <v>1262.1199999999999</v>
      </c>
    </row>
    <row r="339" spans="1:4">
      <c r="A339" s="212" t="s">
        <v>1065</v>
      </c>
      <c r="B339" s="212" t="s">
        <v>1066</v>
      </c>
      <c r="C339" s="213" t="s">
        <v>0</v>
      </c>
      <c r="D339" s="214">
        <v>3.37</v>
      </c>
    </row>
    <row r="340" spans="1:4">
      <c r="A340" s="212" t="s">
        <v>1067</v>
      </c>
      <c r="B340" s="212" t="s">
        <v>1068</v>
      </c>
      <c r="C340" s="213" t="s">
        <v>426</v>
      </c>
      <c r="D340" s="214">
        <v>49.73</v>
      </c>
    </row>
    <row r="341" spans="1:4">
      <c r="A341" s="212" t="s">
        <v>1069</v>
      </c>
      <c r="B341" s="212" t="s">
        <v>1070</v>
      </c>
      <c r="C341" s="213" t="s">
        <v>0</v>
      </c>
      <c r="D341" s="214">
        <v>6.5</v>
      </c>
    </row>
    <row r="342" spans="1:4" ht="25.5">
      <c r="A342" s="212" t="s">
        <v>1071</v>
      </c>
      <c r="B342" s="212" t="s">
        <v>1072</v>
      </c>
      <c r="C342" s="213" t="s">
        <v>426</v>
      </c>
      <c r="D342" s="214">
        <v>35.03</v>
      </c>
    </row>
    <row r="343" spans="1:4">
      <c r="A343" s="216"/>
    </row>
    <row r="344" spans="1:4">
      <c r="A344" s="210">
        <v>5</v>
      </c>
      <c r="B344" s="210" t="s">
        <v>1073</v>
      </c>
      <c r="C344" s="1328"/>
      <c r="D344" s="1328"/>
    </row>
    <row r="345" spans="1:4">
      <c r="A345" s="212" t="s">
        <v>1074</v>
      </c>
      <c r="B345" s="212" t="s">
        <v>1075</v>
      </c>
      <c r="C345" s="213" t="s">
        <v>426</v>
      </c>
      <c r="D345" s="214">
        <v>95.97</v>
      </c>
    </row>
    <row r="346" spans="1:4">
      <c r="A346" s="212" t="s">
        <v>1076</v>
      </c>
      <c r="B346" s="212" t="s">
        <v>1077</v>
      </c>
      <c r="C346" s="213" t="s">
        <v>426</v>
      </c>
      <c r="D346" s="214">
        <v>147.19</v>
      </c>
    </row>
    <row r="347" spans="1:4">
      <c r="A347" s="212" t="s">
        <v>1078</v>
      </c>
      <c r="B347" s="212" t="s">
        <v>1079</v>
      </c>
      <c r="C347" s="213" t="s">
        <v>426</v>
      </c>
      <c r="D347" s="214">
        <v>66.010000000000005</v>
      </c>
    </row>
    <row r="348" spans="1:4">
      <c r="A348" s="212" t="s">
        <v>1080</v>
      </c>
      <c r="B348" s="212" t="s">
        <v>1081</v>
      </c>
      <c r="C348" s="213" t="s">
        <v>426</v>
      </c>
      <c r="D348" s="214">
        <v>114.79</v>
      </c>
    </row>
    <row r="349" spans="1:4">
      <c r="A349" s="212" t="s">
        <v>1082</v>
      </c>
      <c r="B349" s="212" t="s">
        <v>1083</v>
      </c>
      <c r="C349" s="213" t="s">
        <v>426</v>
      </c>
      <c r="D349" s="214">
        <v>398.78</v>
      </c>
    </row>
    <row r="350" spans="1:4">
      <c r="A350" s="212" t="s">
        <v>1084</v>
      </c>
      <c r="B350" s="212" t="s">
        <v>1085</v>
      </c>
      <c r="C350" s="213" t="s">
        <v>221</v>
      </c>
      <c r="D350" s="214">
        <v>1.68</v>
      </c>
    </row>
    <row r="351" spans="1:4">
      <c r="A351" s="212" t="s">
        <v>1086</v>
      </c>
      <c r="B351" s="212" t="s">
        <v>1087</v>
      </c>
      <c r="C351" s="213" t="s">
        <v>221</v>
      </c>
      <c r="D351" s="214">
        <v>3.25</v>
      </c>
    </row>
    <row r="352" spans="1:4">
      <c r="A352" s="212" t="s">
        <v>1088</v>
      </c>
      <c r="B352" s="212" t="s">
        <v>1089</v>
      </c>
      <c r="C352" s="213" t="s">
        <v>221</v>
      </c>
      <c r="D352" s="214">
        <v>3.25</v>
      </c>
    </row>
    <row r="353" spans="1:4">
      <c r="A353" s="212" t="s">
        <v>1090</v>
      </c>
      <c r="B353" s="212" t="s">
        <v>1091</v>
      </c>
      <c r="C353" s="213" t="s">
        <v>221</v>
      </c>
      <c r="D353" s="214">
        <v>115.69</v>
      </c>
    </row>
    <row r="354" spans="1:4">
      <c r="A354" s="212" t="s">
        <v>1092</v>
      </c>
      <c r="B354" s="212" t="s">
        <v>857</v>
      </c>
      <c r="C354" s="213" t="s">
        <v>221</v>
      </c>
      <c r="D354" s="214">
        <v>82.2</v>
      </c>
    </row>
    <row r="355" spans="1:4">
      <c r="A355" s="212" t="s">
        <v>1093</v>
      </c>
      <c r="B355" s="212" t="s">
        <v>1094</v>
      </c>
      <c r="C355" s="213" t="s">
        <v>221</v>
      </c>
      <c r="D355" s="214">
        <v>56.91</v>
      </c>
    </row>
    <row r="356" spans="1:4">
      <c r="A356" s="212" t="s">
        <v>1095</v>
      </c>
      <c r="B356" s="212" t="s">
        <v>1096</v>
      </c>
      <c r="C356" s="213" t="s">
        <v>221</v>
      </c>
      <c r="D356" s="214">
        <v>71.180000000000007</v>
      </c>
    </row>
    <row r="357" spans="1:4">
      <c r="A357" s="210">
        <v>6</v>
      </c>
      <c r="B357" s="210" t="s">
        <v>1097</v>
      </c>
      <c r="C357" s="1328"/>
      <c r="D357" s="1328"/>
    </row>
    <row r="358" spans="1:4" ht="25.5">
      <c r="A358" s="212" t="s">
        <v>1098</v>
      </c>
      <c r="B358" s="212" t="s">
        <v>1099</v>
      </c>
      <c r="C358" s="213" t="s">
        <v>221</v>
      </c>
      <c r="D358" s="214">
        <v>391.67</v>
      </c>
    </row>
    <row r="359" spans="1:4" ht="25.5">
      <c r="A359" s="212" t="s">
        <v>1100</v>
      </c>
      <c r="B359" s="212" t="s">
        <v>1101</v>
      </c>
      <c r="C359" s="213" t="s">
        <v>221</v>
      </c>
      <c r="D359" s="214">
        <v>279.14</v>
      </c>
    </row>
    <row r="360" spans="1:4">
      <c r="A360" s="212" t="s">
        <v>1102</v>
      </c>
      <c r="B360" s="212" t="s">
        <v>1103</v>
      </c>
      <c r="C360" s="213" t="s">
        <v>221</v>
      </c>
      <c r="D360" s="214">
        <v>310.85000000000002</v>
      </c>
    </row>
    <row r="361" spans="1:4">
      <c r="A361" s="212" t="s">
        <v>1104</v>
      </c>
      <c r="B361" s="212" t="s">
        <v>1105</v>
      </c>
      <c r="C361" s="213" t="s">
        <v>221</v>
      </c>
      <c r="D361" s="214">
        <v>20.81</v>
      </c>
    </row>
    <row r="362" spans="1:4">
      <c r="A362" s="212" t="s">
        <v>1106</v>
      </c>
      <c r="B362" s="212" t="s">
        <v>1107</v>
      </c>
      <c r="C362" s="213" t="s">
        <v>221</v>
      </c>
      <c r="D362" s="214">
        <v>26</v>
      </c>
    </row>
    <row r="363" spans="1:4" ht="25.5">
      <c r="A363" s="212" t="s">
        <v>1108</v>
      </c>
      <c r="B363" s="212" t="s">
        <v>1109</v>
      </c>
      <c r="C363" s="213" t="s">
        <v>221</v>
      </c>
      <c r="D363" s="214">
        <v>42.81</v>
      </c>
    </row>
    <row r="364" spans="1:4" ht="114.75">
      <c r="A364" s="212" t="s">
        <v>61</v>
      </c>
      <c r="B364" s="217" t="s">
        <v>1110</v>
      </c>
      <c r="C364" s="213" t="s">
        <v>221</v>
      </c>
      <c r="D364" s="214">
        <v>396.93</v>
      </c>
    </row>
    <row r="365" spans="1:4">
      <c r="A365" s="212" t="s">
        <v>1111</v>
      </c>
      <c r="B365" s="212" t="s">
        <v>1112</v>
      </c>
      <c r="C365" s="213" t="s">
        <v>418</v>
      </c>
      <c r="D365" s="214">
        <v>185.43</v>
      </c>
    </row>
    <row r="366" spans="1:4">
      <c r="A366" s="212" t="s">
        <v>1113</v>
      </c>
      <c r="B366" s="212" t="s">
        <v>1114</v>
      </c>
      <c r="C366" s="213" t="s">
        <v>418</v>
      </c>
      <c r="D366" s="214">
        <v>396.93</v>
      </c>
    </row>
    <row r="367" spans="1:4">
      <c r="A367" s="212" t="s">
        <v>1115</v>
      </c>
      <c r="B367" s="212" t="s">
        <v>1116</v>
      </c>
      <c r="C367" s="213" t="s">
        <v>418</v>
      </c>
      <c r="D367" s="214">
        <v>356.24</v>
      </c>
    </row>
    <row r="368" spans="1:4">
      <c r="A368" s="212" t="s">
        <v>1117</v>
      </c>
      <c r="B368" s="212" t="s">
        <v>1118</v>
      </c>
      <c r="C368" s="213" t="s">
        <v>418</v>
      </c>
      <c r="D368" s="214">
        <v>729.26</v>
      </c>
    </row>
    <row r="369" spans="1:4">
      <c r="A369" s="212" t="s">
        <v>1119</v>
      </c>
      <c r="B369" s="212" t="s">
        <v>1120</v>
      </c>
      <c r="C369" s="213" t="s">
        <v>418</v>
      </c>
      <c r="D369" s="214">
        <v>418.41</v>
      </c>
    </row>
    <row r="370" spans="1:4">
      <c r="A370" s="212" t="s">
        <v>1121</v>
      </c>
      <c r="B370" s="212" t="s">
        <v>1122</v>
      </c>
      <c r="C370" s="213" t="s">
        <v>418</v>
      </c>
      <c r="D370" s="214">
        <v>853.6</v>
      </c>
    </row>
    <row r="371" spans="1:4">
      <c r="A371" s="212" t="s">
        <v>1123</v>
      </c>
      <c r="B371" s="212" t="s">
        <v>1124</v>
      </c>
      <c r="C371" s="213" t="s">
        <v>418</v>
      </c>
      <c r="D371" s="214">
        <v>884.69</v>
      </c>
    </row>
    <row r="372" spans="1:4">
      <c r="A372" s="212" t="s">
        <v>1125</v>
      </c>
      <c r="B372" s="212" t="s">
        <v>1126</v>
      </c>
      <c r="C372" s="213" t="s">
        <v>418</v>
      </c>
      <c r="D372" s="215">
        <v>1040.1199999999999</v>
      </c>
    </row>
    <row r="373" spans="1:4">
      <c r="A373" s="212" t="s">
        <v>1127</v>
      </c>
      <c r="B373" s="212" t="s">
        <v>1128</v>
      </c>
      <c r="C373" s="213" t="s">
        <v>418</v>
      </c>
      <c r="D373" s="214">
        <v>275.57</v>
      </c>
    </row>
    <row r="374" spans="1:4">
      <c r="A374" s="212" t="s">
        <v>1129</v>
      </c>
      <c r="B374" s="212" t="s">
        <v>1130</v>
      </c>
      <c r="C374" s="213" t="s">
        <v>418</v>
      </c>
      <c r="D374" s="214">
        <v>295.77999999999997</v>
      </c>
    </row>
    <row r="375" spans="1:4">
      <c r="A375" s="212" t="s">
        <v>1131</v>
      </c>
      <c r="B375" s="212" t="s">
        <v>1132</v>
      </c>
      <c r="C375" s="213" t="s">
        <v>418</v>
      </c>
      <c r="D375" s="214">
        <v>15.49</v>
      </c>
    </row>
    <row r="376" spans="1:4">
      <c r="A376" s="212" t="s">
        <v>1133</v>
      </c>
      <c r="B376" s="212" t="s">
        <v>1134</v>
      </c>
      <c r="C376" s="213" t="s">
        <v>418</v>
      </c>
      <c r="D376" s="214">
        <v>20.03</v>
      </c>
    </row>
    <row r="377" spans="1:4">
      <c r="A377" s="212" t="s">
        <v>1135</v>
      </c>
      <c r="B377" s="212" t="s">
        <v>1132</v>
      </c>
      <c r="C377" s="213" t="s">
        <v>418</v>
      </c>
      <c r="D377" s="214">
        <v>48.92</v>
      </c>
    </row>
    <row r="378" spans="1:4">
      <c r="A378" s="212" t="s">
        <v>1136</v>
      </c>
      <c r="B378" s="212" t="s">
        <v>1134</v>
      </c>
      <c r="C378" s="213" t="s">
        <v>418</v>
      </c>
      <c r="D378" s="214">
        <v>51.07</v>
      </c>
    </row>
    <row r="379" spans="1:4">
      <c r="A379" s="212" t="s">
        <v>1137</v>
      </c>
      <c r="B379" s="212" t="s">
        <v>1138</v>
      </c>
      <c r="C379" s="213" t="s">
        <v>221</v>
      </c>
      <c r="D379" s="214">
        <v>296.39</v>
      </c>
    </row>
    <row r="380" spans="1:4">
      <c r="A380" s="212" t="s">
        <v>1139</v>
      </c>
      <c r="B380" s="212" t="s">
        <v>1140</v>
      </c>
      <c r="C380" s="213" t="s">
        <v>418</v>
      </c>
      <c r="D380" s="214">
        <v>125.53</v>
      </c>
    </row>
    <row r="381" spans="1:4">
      <c r="A381" s="212" t="s">
        <v>1141</v>
      </c>
      <c r="B381" s="212" t="s">
        <v>1142</v>
      </c>
      <c r="C381" s="213" t="s">
        <v>418</v>
      </c>
      <c r="D381" s="215">
        <v>49765.68</v>
      </c>
    </row>
    <row r="382" spans="1:4">
      <c r="A382" s="212" t="s">
        <v>1143</v>
      </c>
      <c r="B382" s="212" t="s">
        <v>1144</v>
      </c>
      <c r="C382" s="213" t="s">
        <v>0</v>
      </c>
      <c r="D382" s="214">
        <v>23.09</v>
      </c>
    </row>
    <row r="383" spans="1:4">
      <c r="A383" s="212" t="s">
        <v>1145</v>
      </c>
      <c r="B383" s="212" t="s">
        <v>1146</v>
      </c>
      <c r="C383" s="213" t="s">
        <v>0</v>
      </c>
      <c r="D383" s="214">
        <v>31.62</v>
      </c>
    </row>
    <row r="384" spans="1:4">
      <c r="A384" s="212" t="s">
        <v>1147</v>
      </c>
      <c r="B384" s="212" t="s">
        <v>1148</v>
      </c>
      <c r="C384" s="213" t="s">
        <v>0</v>
      </c>
      <c r="D384" s="214">
        <v>17.399999999999999</v>
      </c>
    </row>
    <row r="385" spans="1:4">
      <c r="A385" s="212" t="s">
        <v>1149</v>
      </c>
      <c r="B385" s="212" t="s">
        <v>1150</v>
      </c>
      <c r="C385" s="213" t="s">
        <v>0</v>
      </c>
      <c r="D385" s="214">
        <v>34.39</v>
      </c>
    </row>
    <row r="386" spans="1:4">
      <c r="A386" s="212" t="s">
        <v>1151</v>
      </c>
      <c r="B386" s="212" t="s">
        <v>1152</v>
      </c>
      <c r="C386" s="213" t="s">
        <v>0</v>
      </c>
      <c r="D386" s="214">
        <v>35.78</v>
      </c>
    </row>
    <row r="387" spans="1:4">
      <c r="A387" s="212" t="s">
        <v>1153</v>
      </c>
      <c r="B387" s="212" t="s">
        <v>1154</v>
      </c>
      <c r="C387" s="213" t="s">
        <v>0</v>
      </c>
      <c r="D387" s="214">
        <v>34.39</v>
      </c>
    </row>
    <row r="388" spans="1:4">
      <c r="A388" s="212" t="s">
        <v>1155</v>
      </c>
      <c r="B388" s="212" t="s">
        <v>1156</v>
      </c>
      <c r="C388" s="213" t="s">
        <v>0</v>
      </c>
      <c r="D388" s="214">
        <v>35.78</v>
      </c>
    </row>
    <row r="389" spans="1:4">
      <c r="A389" s="212" t="s">
        <v>1157</v>
      </c>
      <c r="B389" s="212" t="s">
        <v>1158</v>
      </c>
      <c r="C389" s="213" t="s">
        <v>0</v>
      </c>
      <c r="D389" s="214">
        <v>55.99</v>
      </c>
    </row>
    <row r="390" spans="1:4">
      <c r="A390" s="212" t="s">
        <v>1159</v>
      </c>
      <c r="B390" s="212" t="s">
        <v>1160</v>
      </c>
      <c r="C390" s="213" t="s">
        <v>0</v>
      </c>
      <c r="D390" s="214">
        <v>42.76</v>
      </c>
    </row>
    <row r="391" spans="1:4">
      <c r="A391" s="212" t="s">
        <v>1161</v>
      </c>
      <c r="B391" s="212" t="s">
        <v>1162</v>
      </c>
      <c r="C391" s="213" t="s">
        <v>0</v>
      </c>
      <c r="D391" s="214">
        <v>7.18</v>
      </c>
    </row>
    <row r="392" spans="1:4">
      <c r="A392" s="212" t="s">
        <v>1163</v>
      </c>
      <c r="B392" s="212" t="s">
        <v>1164</v>
      </c>
      <c r="C392" s="213" t="s">
        <v>0</v>
      </c>
      <c r="D392" s="214">
        <v>15.82</v>
      </c>
    </row>
    <row r="393" spans="1:4">
      <c r="A393" s="1330" t="s">
        <v>1165</v>
      </c>
      <c r="B393" s="1330"/>
      <c r="C393" s="1330"/>
      <c r="D393" s="1330"/>
    </row>
    <row r="394" spans="1:4">
      <c r="A394" s="212" t="s">
        <v>1166</v>
      </c>
      <c r="B394" s="212" t="s">
        <v>1167</v>
      </c>
      <c r="C394" s="213" t="s">
        <v>426</v>
      </c>
      <c r="D394" s="214">
        <v>3.01</v>
      </c>
    </row>
    <row r="395" spans="1:4">
      <c r="A395" s="212" t="s">
        <v>1168</v>
      </c>
      <c r="B395" s="212" t="s">
        <v>1169</v>
      </c>
      <c r="C395" s="213" t="s">
        <v>221</v>
      </c>
      <c r="D395" s="214">
        <v>3.25</v>
      </c>
    </row>
    <row r="396" spans="1:4">
      <c r="A396" s="212" t="s">
        <v>1170</v>
      </c>
      <c r="B396" s="212" t="s">
        <v>1171</v>
      </c>
      <c r="C396" s="213" t="s">
        <v>221</v>
      </c>
      <c r="D396" s="214">
        <v>14.25</v>
      </c>
    </row>
    <row r="397" spans="1:4">
      <c r="A397" s="210">
        <v>9</v>
      </c>
      <c r="B397" s="210" t="s">
        <v>1172</v>
      </c>
      <c r="C397" s="1328"/>
      <c r="D397" s="1328"/>
    </row>
    <row r="398" spans="1:4">
      <c r="A398" s="212" t="s">
        <v>1173</v>
      </c>
      <c r="B398" s="212" t="s">
        <v>1174</v>
      </c>
      <c r="C398" s="213" t="s">
        <v>1175</v>
      </c>
      <c r="D398" s="214">
        <v>11.83</v>
      </c>
    </row>
    <row r="399" spans="1:4">
      <c r="A399" s="210">
        <v>11</v>
      </c>
      <c r="B399" s="210" t="s">
        <v>1176</v>
      </c>
      <c r="C399" s="1328"/>
      <c r="D399" s="1328"/>
    </row>
    <row r="400" spans="1:4">
      <c r="A400" s="212" t="s">
        <v>1177</v>
      </c>
      <c r="B400" s="212" t="s">
        <v>1178</v>
      </c>
      <c r="C400" s="213" t="s">
        <v>152</v>
      </c>
      <c r="D400" s="215">
        <v>3552.2</v>
      </c>
    </row>
    <row r="401" spans="1:4">
      <c r="A401" s="212" t="s">
        <v>1179</v>
      </c>
      <c r="B401" s="212" t="s">
        <v>1180</v>
      </c>
      <c r="C401" s="213" t="s">
        <v>152</v>
      </c>
      <c r="D401" s="215">
        <v>2222.02</v>
      </c>
    </row>
    <row r="402" spans="1:4">
      <c r="A402" s="212" t="s">
        <v>1181</v>
      </c>
      <c r="B402" s="212" t="s">
        <v>1182</v>
      </c>
      <c r="C402" s="213" t="s">
        <v>152</v>
      </c>
      <c r="D402" s="215">
        <v>1773.66</v>
      </c>
    </row>
    <row r="403" spans="1:4">
      <c r="A403" s="212" t="s">
        <v>1183</v>
      </c>
      <c r="B403" s="212" t="s">
        <v>1184</v>
      </c>
      <c r="C403" s="213" t="s">
        <v>152</v>
      </c>
      <c r="D403" s="215">
        <v>1901.32</v>
      </c>
    </row>
    <row r="404" spans="1:4">
      <c r="A404" s="212" t="s">
        <v>1185</v>
      </c>
      <c r="B404" s="212" t="s">
        <v>1186</v>
      </c>
      <c r="C404" s="213" t="s">
        <v>152</v>
      </c>
      <c r="D404" s="215">
        <v>2018.93</v>
      </c>
    </row>
    <row r="405" spans="1:4">
      <c r="A405" s="212" t="s">
        <v>1187</v>
      </c>
      <c r="B405" s="212" t="s">
        <v>1188</v>
      </c>
      <c r="C405" s="213" t="s">
        <v>152</v>
      </c>
      <c r="D405" s="215">
        <v>1852.71</v>
      </c>
    </row>
    <row r="406" spans="1:4">
      <c r="A406" s="212" t="s">
        <v>1189</v>
      </c>
      <c r="B406" s="212" t="s">
        <v>1190</v>
      </c>
      <c r="C406" s="213" t="s">
        <v>152</v>
      </c>
      <c r="D406" s="215">
        <v>2680.81</v>
      </c>
    </row>
    <row r="407" spans="1:4">
      <c r="A407" s="132"/>
    </row>
    <row r="408" spans="1:4">
      <c r="A408" s="132"/>
    </row>
    <row r="409" spans="1:4">
      <c r="A409" s="1329" t="s">
        <v>1191</v>
      </c>
      <c r="B409" s="1329"/>
      <c r="C409" s="1329"/>
      <c r="D409" s="1329"/>
    </row>
    <row r="410" spans="1:4">
      <c r="A410" s="1329" t="s">
        <v>1192</v>
      </c>
      <c r="B410" s="1329"/>
      <c r="C410" s="1329"/>
      <c r="D410" s="1329"/>
    </row>
    <row r="411" spans="1:4">
      <c r="A411" s="1329" t="s">
        <v>1193</v>
      </c>
      <c r="B411" s="1329"/>
      <c r="C411" s="1329"/>
      <c r="D411" s="1329"/>
    </row>
    <row r="412" spans="1:4">
      <c r="A412" s="1329" t="s">
        <v>1194</v>
      </c>
      <c r="B412" s="1329"/>
      <c r="C412" s="1329"/>
      <c r="D412" s="1329"/>
    </row>
    <row r="413" spans="1:4">
      <c r="A413" s="1328" t="s">
        <v>1195</v>
      </c>
      <c r="B413" s="1328"/>
      <c r="C413" s="1328"/>
      <c r="D413" s="1328"/>
    </row>
    <row r="414" spans="1:4" ht="25.5">
      <c r="A414" s="213"/>
      <c r="B414" s="213"/>
      <c r="C414" s="210" t="s">
        <v>1197</v>
      </c>
      <c r="D414" s="211" t="s">
        <v>1198</v>
      </c>
    </row>
    <row r="415" spans="1:4">
      <c r="A415" s="211" t="s">
        <v>6</v>
      </c>
      <c r="B415" s="211" t="s">
        <v>1196</v>
      </c>
      <c r="C415" s="210" t="s">
        <v>1199</v>
      </c>
      <c r="D415" s="211" t="s">
        <v>1200</v>
      </c>
    </row>
    <row r="416" spans="1:4">
      <c r="A416" s="213"/>
      <c r="B416" s="212" t="s">
        <v>1202</v>
      </c>
      <c r="C416" s="213" t="s">
        <v>177</v>
      </c>
      <c r="D416" s="215">
        <v>19536.45</v>
      </c>
    </row>
    <row r="417" spans="1:4" ht="25.5">
      <c r="A417" s="211" t="s">
        <v>1201</v>
      </c>
      <c r="B417" s="212" t="s">
        <v>1203</v>
      </c>
      <c r="C417" s="213" t="s">
        <v>1204</v>
      </c>
      <c r="D417" s="215">
        <v>16556.79</v>
      </c>
    </row>
    <row r="418" spans="1:4">
      <c r="A418" s="179"/>
      <c r="B418" s="212" t="s">
        <v>1205</v>
      </c>
      <c r="C418" s="213" t="s">
        <v>1206</v>
      </c>
      <c r="D418" s="215">
        <v>11581.32</v>
      </c>
    </row>
    <row r="419" spans="1:4">
      <c r="A419" s="179"/>
      <c r="B419" s="212" t="s">
        <v>1207</v>
      </c>
      <c r="C419" s="213" t="s">
        <v>1208</v>
      </c>
      <c r="D419" s="215">
        <v>10466.290000000001</v>
      </c>
    </row>
    <row r="420" spans="1:4">
      <c r="A420" s="179"/>
      <c r="B420" s="212" t="s">
        <v>1209</v>
      </c>
      <c r="C420" s="213" t="s">
        <v>1210</v>
      </c>
      <c r="D420" s="215">
        <v>8611.0300000000007</v>
      </c>
    </row>
    <row r="421" spans="1:4">
      <c r="A421" s="179"/>
      <c r="B421" s="212" t="s">
        <v>1211</v>
      </c>
      <c r="C421" s="213" t="s">
        <v>1212</v>
      </c>
      <c r="D421" s="215">
        <v>7964.5</v>
      </c>
    </row>
    <row r="422" spans="1:4">
      <c r="A422" s="213"/>
      <c r="B422" s="212" t="s">
        <v>1214</v>
      </c>
      <c r="C422" s="213" t="s">
        <v>1215</v>
      </c>
      <c r="D422" s="215">
        <v>5781.29</v>
      </c>
    </row>
    <row r="423" spans="1:4">
      <c r="A423" s="213"/>
      <c r="B423" s="212" t="s">
        <v>1216</v>
      </c>
      <c r="C423" s="213" t="s">
        <v>1217</v>
      </c>
      <c r="D423" s="215">
        <v>5256.57</v>
      </c>
    </row>
    <row r="424" spans="1:4">
      <c r="A424" s="211" t="s">
        <v>1213</v>
      </c>
      <c r="B424" s="212" t="s">
        <v>1218</v>
      </c>
      <c r="C424" s="213" t="s">
        <v>1219</v>
      </c>
      <c r="D424" s="215">
        <v>3982.25</v>
      </c>
    </row>
    <row r="425" spans="1:4">
      <c r="A425" s="179"/>
      <c r="B425" s="212" t="s">
        <v>1220</v>
      </c>
      <c r="C425" s="213" t="s">
        <v>1221</v>
      </c>
      <c r="D425" s="215">
        <v>3185.8</v>
      </c>
    </row>
    <row r="426" spans="1:4">
      <c r="A426" s="179"/>
      <c r="B426" s="212" t="s">
        <v>1222</v>
      </c>
      <c r="C426" s="213" t="s">
        <v>1223</v>
      </c>
      <c r="D426" s="215">
        <v>3185.8</v>
      </c>
    </row>
    <row r="427" spans="1:4">
      <c r="A427" s="179"/>
      <c r="B427" s="212" t="s">
        <v>1224</v>
      </c>
      <c r="C427" s="213" t="s">
        <v>1225</v>
      </c>
      <c r="D427" s="215">
        <v>1892.74</v>
      </c>
    </row>
    <row r="428" spans="1:4">
      <c r="A428" s="179"/>
      <c r="B428" s="212" t="s">
        <v>1226</v>
      </c>
      <c r="C428" s="213" t="s">
        <v>1227</v>
      </c>
      <c r="D428" s="215">
        <v>2379.98</v>
      </c>
    </row>
    <row r="429" spans="1:4">
      <c r="A429" s="213"/>
      <c r="B429" s="212" t="s">
        <v>1229</v>
      </c>
      <c r="C429" s="213" t="s">
        <v>1230</v>
      </c>
      <c r="D429" s="215">
        <v>2183.21</v>
      </c>
    </row>
    <row r="430" spans="1:4">
      <c r="A430" s="213"/>
      <c r="B430" s="212" t="s">
        <v>1231</v>
      </c>
      <c r="C430" s="213" t="s">
        <v>1232</v>
      </c>
      <c r="D430" s="215">
        <v>1639.75</v>
      </c>
    </row>
    <row r="431" spans="1:4">
      <c r="A431" s="211" t="s">
        <v>1228</v>
      </c>
      <c r="B431" s="212" t="s">
        <v>1233</v>
      </c>
      <c r="C431" s="213" t="s">
        <v>1234</v>
      </c>
      <c r="D431" s="215">
        <v>1639.75</v>
      </c>
    </row>
    <row r="432" spans="1:4">
      <c r="A432" s="179"/>
      <c r="B432" s="212" t="s">
        <v>1235</v>
      </c>
      <c r="C432" s="213" t="s">
        <v>1236</v>
      </c>
      <c r="D432" s="214" t="s">
        <v>1237</v>
      </c>
    </row>
    <row r="433" spans="1:4">
      <c r="A433" s="179"/>
      <c r="B433" s="212" t="s">
        <v>1238</v>
      </c>
      <c r="C433" s="213" t="s">
        <v>1239</v>
      </c>
      <c r="D433" s="215">
        <v>1171.25</v>
      </c>
    </row>
    <row r="434" spans="1:4">
      <c r="A434" s="212"/>
      <c r="B434" s="212" t="s">
        <v>1241</v>
      </c>
      <c r="C434" s="212"/>
      <c r="D434" s="215">
        <v>2500</v>
      </c>
    </row>
    <row r="435" spans="1:4">
      <c r="A435" s="210" t="s">
        <v>1240</v>
      </c>
      <c r="B435" s="212" t="s">
        <v>1242</v>
      </c>
      <c r="C435" s="212"/>
      <c r="D435" s="215">
        <v>3800</v>
      </c>
    </row>
    <row r="436" spans="1:4">
      <c r="A436" s="209"/>
      <c r="B436" s="212" t="s">
        <v>1243</v>
      </c>
      <c r="C436" s="212"/>
      <c r="D436" s="215">
        <v>12275.19</v>
      </c>
    </row>
    <row r="437" spans="1:4">
      <c r="A437" s="212"/>
      <c r="B437" s="212" t="s">
        <v>1245</v>
      </c>
      <c r="C437" s="212"/>
      <c r="D437" s="215">
        <v>1490</v>
      </c>
    </row>
    <row r="438" spans="1:4">
      <c r="A438" s="212"/>
      <c r="B438" s="212" t="s">
        <v>1246</v>
      </c>
      <c r="C438" s="212"/>
      <c r="D438" s="215">
        <v>3325</v>
      </c>
    </row>
    <row r="439" spans="1:4">
      <c r="A439" s="212"/>
      <c r="B439" s="212" t="s">
        <v>1247</v>
      </c>
      <c r="C439" s="212"/>
      <c r="D439" s="214">
        <v>277</v>
      </c>
    </row>
    <row r="440" spans="1:4">
      <c r="A440" s="212"/>
      <c r="B440" s="212" t="s">
        <v>1248</v>
      </c>
      <c r="C440" s="212"/>
      <c r="D440" s="215">
        <v>1445</v>
      </c>
    </row>
    <row r="441" spans="1:4">
      <c r="A441" s="210" t="s">
        <v>1244</v>
      </c>
      <c r="B441" s="212" t="s">
        <v>1249</v>
      </c>
      <c r="C441" s="212"/>
      <c r="D441" s="215">
        <v>10855</v>
      </c>
    </row>
    <row r="442" spans="1:4">
      <c r="A442" s="209"/>
      <c r="B442" s="212" t="s">
        <v>1250</v>
      </c>
      <c r="C442" s="212"/>
      <c r="D442" s="215">
        <v>7222</v>
      </c>
    </row>
    <row r="443" spans="1:4">
      <c r="A443" s="209"/>
      <c r="B443" s="212" t="s">
        <v>1251</v>
      </c>
      <c r="C443" s="212"/>
      <c r="D443" s="215">
        <v>2235</v>
      </c>
    </row>
    <row r="444" spans="1:4">
      <c r="A444" s="209"/>
      <c r="B444" s="212" t="s">
        <v>1252</v>
      </c>
      <c r="C444" s="212"/>
      <c r="D444" s="215">
        <v>3454</v>
      </c>
    </row>
    <row r="445" spans="1:4">
      <c r="A445" s="209"/>
      <c r="B445" s="212" t="s">
        <v>1253</v>
      </c>
      <c r="C445" s="212"/>
      <c r="D445" s="215">
        <v>2742</v>
      </c>
    </row>
    <row r="446" spans="1:4">
      <c r="A446" s="213"/>
      <c r="B446" s="212" t="s">
        <v>1255</v>
      </c>
      <c r="C446" s="212"/>
      <c r="D446" s="215">
        <v>1560</v>
      </c>
    </row>
    <row r="447" spans="1:4">
      <c r="A447" s="211" t="s">
        <v>1254</v>
      </c>
      <c r="B447" s="212" t="s">
        <v>1256</v>
      </c>
      <c r="C447" s="212"/>
      <c r="D447" s="215">
        <v>1834</v>
      </c>
    </row>
    <row r="448" spans="1:4">
      <c r="A448" s="179"/>
      <c r="B448" s="212" t="s">
        <v>1257</v>
      </c>
      <c r="C448" s="212"/>
      <c r="D448" s="215">
        <v>1606</v>
      </c>
    </row>
    <row r="449" spans="1:4">
      <c r="A449" s="213"/>
      <c r="B449" s="212" t="s">
        <v>1259</v>
      </c>
      <c r="C449" s="212"/>
      <c r="D449" s="214">
        <v>687</v>
      </c>
    </row>
    <row r="450" spans="1:4">
      <c r="A450" s="211" t="s">
        <v>1258</v>
      </c>
      <c r="B450" s="212" t="s">
        <v>1260</v>
      </c>
      <c r="C450" s="212"/>
      <c r="D450" s="214">
        <v>574</v>
      </c>
    </row>
    <row r="451" spans="1:4">
      <c r="A451" s="213"/>
      <c r="B451" s="212" t="s">
        <v>1262</v>
      </c>
      <c r="C451" s="212"/>
      <c r="D451" s="219">
        <v>0.77249999999999996</v>
      </c>
    </row>
    <row r="452" spans="1:4">
      <c r="A452" s="213"/>
      <c r="B452" s="212" t="s">
        <v>1263</v>
      </c>
      <c r="C452" s="212"/>
      <c r="D452" s="219">
        <v>0.5</v>
      </c>
    </row>
    <row r="453" spans="1:4">
      <c r="A453" s="211" t="s">
        <v>1261</v>
      </c>
      <c r="B453" s="212" t="s">
        <v>1264</v>
      </c>
      <c r="C453" s="212"/>
      <c r="D453" s="219">
        <v>0.12</v>
      </c>
    </row>
    <row r="454" spans="1:4">
      <c r="A454" s="179"/>
      <c r="B454" s="212" t="s">
        <v>1265</v>
      </c>
      <c r="C454" s="212"/>
      <c r="D454" s="219">
        <v>0.16619999999999999</v>
      </c>
    </row>
  </sheetData>
  <autoFilter ref="A2:E2" xr:uid="{00000000-0009-0000-0000-000011000000}"/>
  <mergeCells count="17">
    <mergeCell ref="C399:D399"/>
    <mergeCell ref="A1:A2"/>
    <mergeCell ref="B1:B2"/>
    <mergeCell ref="C1:C2"/>
    <mergeCell ref="B3:D3"/>
    <mergeCell ref="B57:D57"/>
    <mergeCell ref="C150:D150"/>
    <mergeCell ref="B235:D235"/>
    <mergeCell ref="C344:D344"/>
    <mergeCell ref="C357:D357"/>
    <mergeCell ref="A393:D393"/>
    <mergeCell ref="C397:D397"/>
    <mergeCell ref="A413:D413"/>
    <mergeCell ref="A409:D409"/>
    <mergeCell ref="A410:D410"/>
    <mergeCell ref="A411:D411"/>
    <mergeCell ref="A412:D412"/>
  </mergeCells>
  <pageMargins left="0.511811024" right="0.511811024" top="0.78740157499999996" bottom="0.78740157499999996" header="0.31496062000000002" footer="0.31496062000000002"/>
  <pageSetup paperSize="9" scale="8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2"/>
  <sheetViews>
    <sheetView workbookViewId="0">
      <selection activeCell="N15" sqref="N15"/>
    </sheetView>
  </sheetViews>
  <sheetFormatPr defaultColWidth="9" defaultRowHeight="15"/>
  <cols>
    <col min="1" max="1" width="6" bestFit="1" customWidth="1"/>
    <col min="2" max="2" width="20" bestFit="1" customWidth="1"/>
    <col min="4" max="4" width="11.28515625" style="452" bestFit="1" customWidth="1"/>
  </cols>
  <sheetData>
    <row r="1" spans="1:4">
      <c r="A1" s="453" t="s">
        <v>6</v>
      </c>
      <c r="B1" s="453" t="s">
        <v>1267</v>
      </c>
      <c r="C1" s="453" t="s">
        <v>394</v>
      </c>
      <c r="D1" s="454" t="s">
        <v>1375</v>
      </c>
    </row>
    <row r="2" spans="1:4">
      <c r="A2">
        <v>75390</v>
      </c>
      <c r="B2" t="s">
        <v>359</v>
      </c>
      <c r="C2" t="s">
        <v>111</v>
      </c>
      <c r="D2" s="452">
        <v>1</v>
      </c>
    </row>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9">
    <tabColor rgb="FFFF0000"/>
  </sheetPr>
  <dimension ref="B1:T39"/>
  <sheetViews>
    <sheetView view="pageBreakPreview" zoomScaleNormal="100" zoomScaleSheetLayoutView="100" workbookViewId="0">
      <selection activeCell="I31" sqref="I31"/>
    </sheetView>
  </sheetViews>
  <sheetFormatPr defaultColWidth="9.140625" defaultRowHeight="15"/>
  <cols>
    <col min="1" max="1" width="9.140625" style="5"/>
    <col min="2" max="8" width="6.7109375" style="5" customWidth="1"/>
    <col min="9" max="14" width="12.7109375" style="5" customWidth="1"/>
    <col min="15" max="16384" width="9.140625" style="5"/>
  </cols>
  <sheetData>
    <row r="1" spans="2:20">
      <c r="B1" s="1343"/>
      <c r="C1" s="1343"/>
      <c r="D1" s="1343"/>
      <c r="E1" s="1343"/>
      <c r="F1" s="1343"/>
      <c r="G1" s="1343"/>
      <c r="H1" s="1343"/>
      <c r="I1" s="1343"/>
      <c r="J1" s="1343"/>
      <c r="K1" s="1343"/>
      <c r="L1" s="1343"/>
      <c r="M1" s="1343"/>
      <c r="N1" s="1343"/>
    </row>
    <row r="2" spans="2:20" ht="18.75">
      <c r="B2" s="128" t="s">
        <v>54</v>
      </c>
      <c r="C2" s="132"/>
      <c r="D2" s="129" t="e">
        <f>#REF!</f>
        <v>#REF!</v>
      </c>
      <c r="E2" s="6"/>
      <c r="F2" s="6"/>
      <c r="G2" s="6"/>
      <c r="H2" s="6"/>
      <c r="I2" s="6"/>
      <c r="J2" s="6"/>
      <c r="K2" s="6"/>
      <c r="L2" s="6"/>
      <c r="M2" s="6"/>
      <c r="N2" s="6"/>
      <c r="T2" s="2"/>
    </row>
    <row r="3" spans="2:20">
      <c r="B3" s="128" t="s">
        <v>1266</v>
      </c>
      <c r="C3" s="132"/>
      <c r="D3" s="129" t="e">
        <f>#REF!</f>
        <v>#REF!</v>
      </c>
      <c r="E3" s="52"/>
      <c r="F3" s="52"/>
      <c r="G3" s="52"/>
      <c r="J3" s="169" t="s">
        <v>56</v>
      </c>
      <c r="K3" s="129" t="str">
        <f>BDI!C6</f>
        <v>1071608-22 (SICONV 899504)</v>
      </c>
      <c r="L3" s="52"/>
      <c r="M3" s="52"/>
      <c r="N3" s="52"/>
      <c r="T3" s="2"/>
    </row>
    <row r="4" spans="2:20">
      <c r="B4" s="130" t="s">
        <v>2</v>
      </c>
      <c r="C4" s="132"/>
      <c r="D4" s="131" t="e">
        <f>#REF!</f>
        <v>#REF!</v>
      </c>
      <c r="E4" s="52"/>
      <c r="F4" s="52"/>
      <c r="G4" s="52"/>
      <c r="H4" s="52"/>
      <c r="I4" s="52"/>
      <c r="J4" s="169" t="s">
        <v>55</v>
      </c>
      <c r="K4" s="131" t="e">
        <f>#REF!</f>
        <v>#REF!</v>
      </c>
      <c r="M4" s="52"/>
      <c r="N4" s="52"/>
      <c r="T4" s="2"/>
    </row>
    <row r="5" spans="2:20">
      <c r="B5" s="132" t="s">
        <v>62</v>
      </c>
      <c r="C5" s="132"/>
      <c r="D5" s="131" t="str">
        <f>BDI!$C$8</f>
        <v>SINAPI PB - JAN/2021</v>
      </c>
      <c r="E5" s="51"/>
      <c r="F5" s="51"/>
      <c r="G5" s="51"/>
      <c r="H5" s="51"/>
      <c r="I5" s="51"/>
      <c r="J5" s="4" t="s">
        <v>51</v>
      </c>
      <c r="K5" s="60">
        <f>'Plan.Orçam.'!$K$6</f>
        <v>0.8569</v>
      </c>
      <c r="L5" s="4" t="s">
        <v>3</v>
      </c>
      <c r="M5" s="61">
        <f>BDI!$C$31</f>
        <v>0.2112</v>
      </c>
    </row>
    <row r="6" spans="2:20">
      <c r="B6" s="1354" t="s">
        <v>122</v>
      </c>
      <c r="C6" s="1354"/>
      <c r="D6" s="1354"/>
      <c r="E6" s="1354"/>
      <c r="F6" s="1354"/>
      <c r="G6" s="1354"/>
      <c r="H6" s="1354"/>
      <c r="I6" s="1354"/>
      <c r="J6" s="1354"/>
      <c r="K6" s="1354"/>
      <c r="L6" s="1354"/>
      <c r="M6" s="1354"/>
      <c r="N6" s="1354"/>
      <c r="T6" s="2"/>
    </row>
    <row r="7" spans="2:20">
      <c r="B7" s="1355"/>
      <c r="C7" s="1355"/>
      <c r="D7" s="1355"/>
      <c r="E7" s="1355"/>
      <c r="F7" s="1355"/>
      <c r="G7" s="1355"/>
      <c r="H7" s="1355"/>
      <c r="I7" s="1355"/>
      <c r="J7" s="1355"/>
      <c r="K7" s="1355"/>
      <c r="L7" s="1355"/>
      <c r="M7" s="1355"/>
      <c r="N7" s="1355"/>
    </row>
    <row r="8" spans="2:20" ht="15" customHeight="1">
      <c r="B8" s="1344" t="s">
        <v>6</v>
      </c>
      <c r="C8" s="1346" t="s">
        <v>18</v>
      </c>
      <c r="D8" s="1347"/>
      <c r="E8" s="1347"/>
      <c r="F8" s="1347"/>
      <c r="G8" s="1347"/>
      <c r="H8" s="1348"/>
      <c r="I8" s="1340" t="s">
        <v>65</v>
      </c>
      <c r="J8" s="1341"/>
      <c r="K8" s="1341"/>
      <c r="L8" s="1341"/>
      <c r="M8" s="1341"/>
      <c r="N8" s="1352" t="s">
        <v>11</v>
      </c>
    </row>
    <row r="9" spans="2:20">
      <c r="B9" s="1345"/>
      <c r="C9" s="1349"/>
      <c r="D9" s="1350"/>
      <c r="E9" s="1350"/>
      <c r="F9" s="1350"/>
      <c r="G9" s="1350"/>
      <c r="H9" s="1351"/>
      <c r="I9" s="10">
        <v>1</v>
      </c>
      <c r="J9" s="10">
        <v>2</v>
      </c>
      <c r="K9" s="10">
        <v>3</v>
      </c>
      <c r="L9" s="10">
        <v>4</v>
      </c>
      <c r="M9" s="10" t="s">
        <v>52</v>
      </c>
      <c r="N9" s="1353"/>
    </row>
    <row r="10" spans="2:20" ht="21" customHeight="1">
      <c r="B10" s="68">
        <v>1</v>
      </c>
      <c r="C10" s="68"/>
      <c r="D10" s="68"/>
      <c r="E10" s="68"/>
      <c r="F10" s="68"/>
      <c r="G10" s="68"/>
      <c r="H10" s="68"/>
      <c r="I10" s="68"/>
      <c r="J10" s="68"/>
      <c r="K10" s="68"/>
      <c r="L10" s="68"/>
      <c r="M10" s="68"/>
      <c r="N10" s="68"/>
    </row>
    <row r="11" spans="2:20" s="208" customFormat="1" ht="19.899999999999999" customHeight="1">
      <c r="B11" s="68"/>
      <c r="C11" s="68"/>
      <c r="D11" s="68"/>
      <c r="E11" s="68"/>
      <c r="F11" s="68"/>
      <c r="G11" s="68"/>
      <c r="H11" s="68"/>
      <c r="I11" s="68"/>
      <c r="J11" s="68"/>
      <c r="K11" s="68"/>
      <c r="L11" s="68"/>
      <c r="M11" s="68"/>
      <c r="N11" s="262"/>
    </row>
    <row r="12" spans="2:20">
      <c r="B12" s="55" t="s">
        <v>12</v>
      </c>
      <c r="C12" s="59" t="s">
        <v>13</v>
      </c>
      <c r="D12" s="59"/>
      <c r="E12" s="59"/>
      <c r="F12" s="59"/>
      <c r="G12" s="59"/>
      <c r="H12" s="59"/>
      <c r="I12" s="59"/>
      <c r="J12" s="59"/>
      <c r="K12" s="59"/>
      <c r="L12" s="59"/>
      <c r="M12" s="59"/>
      <c r="N12" s="73" t="e">
        <f>'Plan. Orçam. Resumo'!#REF!</f>
        <v>#REF!</v>
      </c>
    </row>
    <row r="13" spans="2:20">
      <c r="B13" s="57"/>
      <c r="C13" s="1331" t="s">
        <v>19</v>
      </c>
      <c r="D13" s="1331"/>
      <c r="E13" s="1331"/>
      <c r="F13" s="1331"/>
      <c r="G13" s="1331"/>
      <c r="H13" s="1332"/>
      <c r="I13" s="65" t="e">
        <f>I15*$N$12</f>
        <v>#REF!</v>
      </c>
      <c r="J13" s="65" t="e">
        <f>J15*$N$12</f>
        <v>#REF!</v>
      </c>
      <c r="K13" s="65" t="e">
        <f t="shared" ref="K13:L13" si="0">K15*$N$12</f>
        <v>#REF!</v>
      </c>
      <c r="L13" s="65" t="e">
        <f t="shared" si="0"/>
        <v>#REF!</v>
      </c>
      <c r="M13" s="70" t="s">
        <v>52</v>
      </c>
      <c r="N13" s="74" t="e">
        <f>SUM(I13:M13)</f>
        <v>#REF!</v>
      </c>
    </row>
    <row r="14" spans="2:20" ht="7.7" customHeight="1">
      <c r="B14" s="56"/>
      <c r="C14" s="1333"/>
      <c r="D14" s="1333"/>
      <c r="E14" s="1333"/>
      <c r="F14" s="1333"/>
      <c r="G14" s="1333"/>
      <c r="H14" s="1334"/>
      <c r="I14" s="8"/>
      <c r="J14" s="47"/>
      <c r="K14" s="47"/>
      <c r="L14" s="47"/>
      <c r="M14" s="72"/>
      <c r="N14" s="75"/>
    </row>
    <row r="15" spans="2:20">
      <c r="B15" s="58"/>
      <c r="C15" s="1335" t="s">
        <v>20</v>
      </c>
      <c r="D15" s="1335"/>
      <c r="E15" s="1335"/>
      <c r="F15" s="1335"/>
      <c r="G15" s="1335"/>
      <c r="H15" s="1336"/>
      <c r="I15" s="9">
        <v>1</v>
      </c>
      <c r="J15" s="9">
        <v>0</v>
      </c>
      <c r="K15" s="9">
        <v>0</v>
      </c>
      <c r="L15" s="9">
        <v>0</v>
      </c>
      <c r="M15" s="69" t="s">
        <v>52</v>
      </c>
      <c r="N15" s="76">
        <f>SUM(I15:M15)</f>
        <v>1</v>
      </c>
    </row>
    <row r="16" spans="2:20">
      <c r="B16" s="55" t="s">
        <v>14</v>
      </c>
      <c r="C16" s="59" t="s">
        <v>15</v>
      </c>
      <c r="D16" s="59"/>
      <c r="E16" s="59"/>
      <c r="F16" s="59"/>
      <c r="G16" s="59"/>
      <c r="H16" s="59"/>
      <c r="I16" s="59"/>
      <c r="J16" s="59"/>
      <c r="K16" s="59"/>
      <c r="L16" s="59"/>
      <c r="M16" s="59"/>
      <c r="N16" s="73" t="e">
        <f>'Plan. Orçam. Resumo'!#REF!</f>
        <v>#REF!</v>
      </c>
    </row>
    <row r="17" spans="2:14">
      <c r="B17" s="57"/>
      <c r="C17" s="1331" t="s">
        <v>19</v>
      </c>
      <c r="D17" s="1331"/>
      <c r="E17" s="1331"/>
      <c r="F17" s="1331"/>
      <c r="G17" s="1331"/>
      <c r="H17" s="1332"/>
      <c r="I17" s="65" t="e">
        <f>I19*$N$16</f>
        <v>#REF!</v>
      </c>
      <c r="J17" s="65" t="e">
        <f t="shared" ref="J17:L17" si="1">J19*$N$16</f>
        <v>#REF!</v>
      </c>
      <c r="K17" s="65" t="e">
        <f t="shared" si="1"/>
        <v>#REF!</v>
      </c>
      <c r="L17" s="65" t="e">
        <f t="shared" si="1"/>
        <v>#REF!</v>
      </c>
      <c r="M17" s="70" t="s">
        <v>52</v>
      </c>
      <c r="N17" s="74" t="e">
        <f>SUM(I17:M17)</f>
        <v>#REF!</v>
      </c>
    </row>
    <row r="18" spans="2:14" ht="7.5" customHeight="1">
      <c r="B18" s="56"/>
      <c r="C18" s="1333"/>
      <c r="D18" s="1333"/>
      <c r="E18" s="1333"/>
      <c r="F18" s="1333"/>
      <c r="G18" s="1333"/>
      <c r="H18" s="1334"/>
      <c r="I18" s="8"/>
      <c r="J18" s="47"/>
      <c r="K18" s="47"/>
      <c r="L18" s="47"/>
      <c r="M18" s="72"/>
      <c r="N18" s="75"/>
    </row>
    <row r="19" spans="2:14">
      <c r="B19" s="58"/>
      <c r="C19" s="1335" t="s">
        <v>20</v>
      </c>
      <c r="D19" s="1335"/>
      <c r="E19" s="1335"/>
      <c r="F19" s="1335"/>
      <c r="G19" s="1335"/>
      <c r="H19" s="1336"/>
      <c r="I19" s="9">
        <v>1</v>
      </c>
      <c r="J19" s="9">
        <v>0</v>
      </c>
      <c r="K19" s="9">
        <v>0</v>
      </c>
      <c r="L19" s="9">
        <v>0</v>
      </c>
      <c r="M19" s="69" t="s">
        <v>52</v>
      </c>
      <c r="N19" s="76">
        <f>SUM(I19:M19)</f>
        <v>1</v>
      </c>
    </row>
    <row r="20" spans="2:14">
      <c r="B20" s="55" t="s">
        <v>16</v>
      </c>
      <c r="C20" s="114" t="s">
        <v>17</v>
      </c>
      <c r="D20" s="59"/>
      <c r="E20" s="59"/>
      <c r="F20" s="59"/>
      <c r="G20" s="59"/>
      <c r="H20" s="59"/>
      <c r="I20" s="59"/>
      <c r="J20" s="59"/>
      <c r="K20" s="59"/>
      <c r="L20" s="59"/>
      <c r="M20" s="59"/>
      <c r="N20" s="73" t="e">
        <f>'Plan. Orçam. Resumo'!#REF!</f>
        <v>#REF!</v>
      </c>
    </row>
    <row r="21" spans="2:14">
      <c r="B21" s="57"/>
      <c r="C21" s="1331" t="s">
        <v>19</v>
      </c>
      <c r="D21" s="1331"/>
      <c r="E21" s="1331"/>
      <c r="F21" s="1331"/>
      <c r="G21" s="1331"/>
      <c r="H21" s="1332"/>
      <c r="I21" s="66" t="e">
        <f>I23*$N$20</f>
        <v>#REF!</v>
      </c>
      <c r="J21" s="66" t="e">
        <f t="shared" ref="J21:L21" si="2">J23*$N$20</f>
        <v>#REF!</v>
      </c>
      <c r="K21" s="66" t="e">
        <f t="shared" si="2"/>
        <v>#REF!</v>
      </c>
      <c r="L21" s="66" t="e">
        <f t="shared" si="2"/>
        <v>#REF!</v>
      </c>
      <c r="M21" s="77" t="s">
        <v>52</v>
      </c>
      <c r="N21" s="74" t="e">
        <f>SUM(I21:M21)</f>
        <v>#REF!</v>
      </c>
    </row>
    <row r="22" spans="2:14" ht="7.7" customHeight="1">
      <c r="B22" s="56"/>
      <c r="C22" s="1333"/>
      <c r="D22" s="1333"/>
      <c r="E22" s="1333"/>
      <c r="F22" s="1333"/>
      <c r="G22" s="1333"/>
      <c r="H22" s="1334"/>
      <c r="I22" s="8"/>
      <c r="J22" s="7"/>
      <c r="K22" s="8"/>
      <c r="L22" s="7"/>
      <c r="M22" s="72"/>
      <c r="N22" s="75"/>
    </row>
    <row r="23" spans="2:14">
      <c r="B23" s="58"/>
      <c r="C23" s="1335" t="s">
        <v>20</v>
      </c>
      <c r="D23" s="1335"/>
      <c r="E23" s="1335"/>
      <c r="F23" s="1335"/>
      <c r="G23" s="1335"/>
      <c r="H23" s="1336"/>
      <c r="I23" s="9">
        <v>0.2</v>
      </c>
      <c r="J23" s="9">
        <v>0.3</v>
      </c>
      <c r="K23" s="9">
        <v>0.3</v>
      </c>
      <c r="L23" s="9">
        <v>0.2</v>
      </c>
      <c r="M23" s="69" t="s">
        <v>52</v>
      </c>
      <c r="N23" s="76">
        <f>SUM(I23:M23)</f>
        <v>1</v>
      </c>
    </row>
    <row r="24" spans="2:14" s="113" customFormat="1">
      <c r="B24" s="120" t="s">
        <v>53</v>
      </c>
      <c r="C24" s="118" t="s">
        <v>98</v>
      </c>
      <c r="D24" s="118"/>
      <c r="E24" s="118"/>
      <c r="F24" s="118"/>
      <c r="G24" s="118"/>
      <c r="H24" s="118"/>
      <c r="I24" s="118"/>
      <c r="J24" s="118"/>
      <c r="K24" s="118"/>
      <c r="L24" s="118"/>
      <c r="M24" s="118"/>
      <c r="N24" s="73" t="e">
        <f>'Plan. Orçam. Resumo'!#REF!</f>
        <v>#REF!</v>
      </c>
    </row>
    <row r="25" spans="2:14" s="113" customFormat="1">
      <c r="B25" s="57"/>
      <c r="C25" s="1331" t="s">
        <v>19</v>
      </c>
      <c r="D25" s="1331"/>
      <c r="E25" s="1331"/>
      <c r="F25" s="1331"/>
      <c r="G25" s="1331"/>
      <c r="H25" s="1332"/>
      <c r="I25" s="66" t="e">
        <f>I27*$N$20</f>
        <v>#REF!</v>
      </c>
      <c r="J25" s="66" t="e">
        <f t="shared" ref="J25" si="3">J27*$N$20</f>
        <v>#REF!</v>
      </c>
      <c r="K25" s="66" t="e">
        <f>K27*$N$24</f>
        <v>#REF!</v>
      </c>
      <c r="L25" s="66" t="e">
        <f>L27*$N$24</f>
        <v>#REF!</v>
      </c>
      <c r="M25" s="77" t="s">
        <v>52</v>
      </c>
      <c r="N25" s="74" t="e">
        <f>SUM(I25:M25)</f>
        <v>#REF!</v>
      </c>
    </row>
    <row r="26" spans="2:14" s="113" customFormat="1" ht="7.7" customHeight="1">
      <c r="B26" s="56"/>
      <c r="C26" s="1333"/>
      <c r="D26" s="1333"/>
      <c r="E26" s="1333"/>
      <c r="F26" s="1333"/>
      <c r="G26" s="1333"/>
      <c r="H26" s="1334"/>
      <c r="I26" s="133"/>
      <c r="J26" s="134"/>
      <c r="K26" s="8"/>
      <c r="L26" s="7"/>
      <c r="M26" s="72"/>
      <c r="N26" s="75"/>
    </row>
    <row r="27" spans="2:14" s="113" customFormat="1">
      <c r="B27" s="58"/>
      <c r="C27" s="1335" t="s">
        <v>20</v>
      </c>
      <c r="D27" s="1335"/>
      <c r="E27" s="1335"/>
      <c r="F27" s="1335"/>
      <c r="G27" s="1335"/>
      <c r="H27" s="1336"/>
      <c r="I27" s="9"/>
      <c r="J27" s="9"/>
      <c r="K27" s="9">
        <v>0.5</v>
      </c>
      <c r="L27" s="9">
        <v>0.5</v>
      </c>
      <c r="M27" s="69" t="s">
        <v>52</v>
      </c>
      <c r="N27" s="76">
        <f>SUM(I27:M27)</f>
        <v>1</v>
      </c>
    </row>
    <row r="28" spans="2:14" s="54" customFormat="1">
      <c r="B28" s="164" t="s">
        <v>59</v>
      </c>
      <c r="C28" s="162" t="s">
        <v>114</v>
      </c>
      <c r="D28" s="59"/>
      <c r="E28" s="59"/>
      <c r="F28" s="59"/>
      <c r="G28" s="59"/>
      <c r="H28" s="59"/>
      <c r="I28" s="59"/>
      <c r="J28" s="59"/>
      <c r="K28" s="59"/>
      <c r="L28" s="59"/>
      <c r="M28" s="59"/>
      <c r="N28" s="73" t="e">
        <f>'Plan. Orçam. Resumo'!#REF!</f>
        <v>#REF!</v>
      </c>
    </row>
    <row r="29" spans="2:14" s="54" customFormat="1">
      <c r="B29" s="56"/>
      <c r="C29" s="1331" t="s">
        <v>19</v>
      </c>
      <c r="D29" s="1331"/>
      <c r="E29" s="1331"/>
      <c r="F29" s="1331"/>
      <c r="G29" s="1331"/>
      <c r="H29" s="1332"/>
      <c r="I29" s="66" t="e">
        <f>I31*$N$28</f>
        <v>#REF!</v>
      </c>
      <c r="J29" s="66" t="e">
        <f t="shared" ref="J29:L29" si="4">J31*$N$28</f>
        <v>#REF!</v>
      </c>
      <c r="K29" s="66" t="e">
        <f t="shared" si="4"/>
        <v>#REF!</v>
      </c>
      <c r="L29" s="66" t="e">
        <f t="shared" si="4"/>
        <v>#REF!</v>
      </c>
      <c r="M29" s="77" t="s">
        <v>52</v>
      </c>
      <c r="N29" s="74" t="e">
        <f>SUM(I29:M29)</f>
        <v>#REF!</v>
      </c>
    </row>
    <row r="30" spans="2:14" s="54" customFormat="1" ht="7.7" customHeight="1">
      <c r="B30" s="56"/>
      <c r="C30" s="1333"/>
      <c r="D30" s="1333"/>
      <c r="E30" s="1333"/>
      <c r="F30" s="1333"/>
      <c r="G30" s="1333"/>
      <c r="H30" s="1334"/>
      <c r="I30" s="8"/>
      <c r="J30" s="64"/>
      <c r="K30" s="71"/>
      <c r="L30" s="71"/>
      <c r="M30" s="72"/>
      <c r="N30" s="78"/>
    </row>
    <row r="31" spans="2:14">
      <c r="B31" s="58"/>
      <c r="C31" s="1335" t="s">
        <v>20</v>
      </c>
      <c r="D31" s="1335"/>
      <c r="E31" s="1335"/>
      <c r="F31" s="1335"/>
      <c r="G31" s="1335"/>
      <c r="H31" s="1336"/>
      <c r="I31" s="9">
        <v>0.25</v>
      </c>
      <c r="J31" s="69">
        <v>0.3</v>
      </c>
      <c r="K31" s="9">
        <v>0.3</v>
      </c>
      <c r="L31" s="9">
        <v>0.15</v>
      </c>
      <c r="M31" s="69" t="s">
        <v>52</v>
      </c>
      <c r="N31" s="76">
        <f>SUM(I31:M31)</f>
        <v>1</v>
      </c>
    </row>
    <row r="32" spans="2:14" s="161" customFormat="1">
      <c r="B32" s="164" t="s">
        <v>113</v>
      </c>
      <c r="C32" s="162" t="s">
        <v>60</v>
      </c>
      <c r="D32" s="162"/>
      <c r="E32" s="162"/>
      <c r="F32" s="162"/>
      <c r="G32" s="162"/>
      <c r="H32" s="162"/>
      <c r="I32" s="162"/>
      <c r="J32" s="162"/>
      <c r="K32" s="162"/>
      <c r="L32" s="162"/>
      <c r="M32" s="162"/>
      <c r="N32" s="163" t="e">
        <f>'Plan. Orçam. Resumo'!#REF!</f>
        <v>#REF!</v>
      </c>
    </row>
    <row r="33" spans="2:14" s="161" customFormat="1">
      <c r="B33" s="56"/>
      <c r="C33" s="1331" t="s">
        <v>19</v>
      </c>
      <c r="D33" s="1331"/>
      <c r="E33" s="1331"/>
      <c r="F33" s="1331"/>
      <c r="G33" s="1331"/>
      <c r="H33" s="1332"/>
      <c r="I33" s="66" t="e">
        <f>I35*$N$32</f>
        <v>#REF!</v>
      </c>
      <c r="J33" s="66" t="e">
        <f t="shared" ref="J33:L33" si="5">J35*$N$28</f>
        <v>#REF!</v>
      </c>
      <c r="K33" s="66" t="e">
        <f t="shared" si="5"/>
        <v>#REF!</v>
      </c>
      <c r="L33" s="66" t="e">
        <f t="shared" si="5"/>
        <v>#REF!</v>
      </c>
      <c r="M33" s="77" t="s">
        <v>52</v>
      </c>
      <c r="N33" s="74" t="e">
        <f>SUM(I33:M33)</f>
        <v>#REF!</v>
      </c>
    </row>
    <row r="34" spans="2:14" s="161" customFormat="1" ht="7.7" customHeight="1">
      <c r="B34" s="56"/>
      <c r="C34" s="1333"/>
      <c r="D34" s="1333"/>
      <c r="E34" s="1333"/>
      <c r="F34" s="1333"/>
      <c r="G34" s="1333"/>
      <c r="H34" s="1334"/>
      <c r="I34" s="8"/>
      <c r="J34" s="64"/>
      <c r="K34" s="71"/>
      <c r="L34" s="71"/>
      <c r="M34" s="72"/>
      <c r="N34" s="78"/>
    </row>
    <row r="35" spans="2:14" s="161" customFormat="1">
      <c r="B35" s="58"/>
      <c r="C35" s="1335" t="s">
        <v>20</v>
      </c>
      <c r="D35" s="1335"/>
      <c r="E35" s="1335"/>
      <c r="F35" s="1335"/>
      <c r="G35" s="1335"/>
      <c r="H35" s="1336"/>
      <c r="I35" s="9">
        <v>1</v>
      </c>
      <c r="J35" s="69">
        <v>0</v>
      </c>
      <c r="K35" s="9">
        <v>0</v>
      </c>
      <c r="L35" s="9">
        <v>0</v>
      </c>
      <c r="M35" s="69" t="s">
        <v>52</v>
      </c>
      <c r="N35" s="76">
        <f>SUM(I35:M35)</f>
        <v>1</v>
      </c>
    </row>
    <row r="36" spans="2:14">
      <c r="B36" s="1340" t="s">
        <v>66</v>
      </c>
      <c r="C36" s="1341"/>
      <c r="D36" s="1341"/>
      <c r="E36" s="1341"/>
      <c r="F36" s="1341"/>
      <c r="G36" s="1341"/>
      <c r="H36" s="1342"/>
      <c r="I36" s="119" t="e">
        <f>I13+I17+I21+I29</f>
        <v>#REF!</v>
      </c>
      <c r="J36" s="119" t="e">
        <f>J13+J17+J21+J29</f>
        <v>#REF!</v>
      </c>
      <c r="K36" s="119" t="e">
        <f>K13+K17+K21+K29</f>
        <v>#REF!</v>
      </c>
      <c r="L36" s="119" t="e">
        <f>L13+L17+L21+L29</f>
        <v>#REF!</v>
      </c>
      <c r="M36" s="122" t="s">
        <v>52</v>
      </c>
      <c r="N36" s="1337" t="e">
        <f>N32+N28+N24+N20+N16+N12</f>
        <v>#REF!</v>
      </c>
    </row>
    <row r="37" spans="2:14">
      <c r="B37" s="1340" t="s">
        <v>67</v>
      </c>
      <c r="C37" s="1341"/>
      <c r="D37" s="1341"/>
      <c r="E37" s="1341"/>
      <c r="F37" s="1341"/>
      <c r="G37" s="1341"/>
      <c r="H37" s="1342"/>
      <c r="I37" s="119" t="e">
        <f>I36</f>
        <v>#REF!</v>
      </c>
      <c r="J37" s="119" t="e">
        <f>J36+I37</f>
        <v>#REF!</v>
      </c>
      <c r="K37" s="119" t="e">
        <f t="shared" ref="K37:L37" si="6">K36+J37</f>
        <v>#REF!</v>
      </c>
      <c r="L37" s="119" t="e">
        <f t="shared" si="6"/>
        <v>#REF!</v>
      </c>
      <c r="M37" s="122" t="s">
        <v>52</v>
      </c>
      <c r="N37" s="1338"/>
    </row>
    <row r="38" spans="2:14">
      <c r="B38" s="1340" t="s">
        <v>63</v>
      </c>
      <c r="C38" s="1341"/>
      <c r="D38" s="1341"/>
      <c r="E38" s="1341"/>
      <c r="F38" s="1341"/>
      <c r="G38" s="1341"/>
      <c r="H38" s="1342"/>
      <c r="I38" s="67" t="e">
        <f>I36/$L$37</f>
        <v>#REF!</v>
      </c>
      <c r="J38" s="67" t="e">
        <f>ROUND(J36/$L$37,4)</f>
        <v>#REF!</v>
      </c>
      <c r="K38" s="67" t="e">
        <f>ROUND(K36/$L$37,4)</f>
        <v>#REF!</v>
      </c>
      <c r="L38" s="67" t="e">
        <f>ROUND(L36/$L$37,4)</f>
        <v>#REF!</v>
      </c>
      <c r="M38" s="123" t="s">
        <v>52</v>
      </c>
      <c r="N38" s="1338"/>
    </row>
    <row r="39" spans="2:14">
      <c r="B39" s="1340" t="s">
        <v>64</v>
      </c>
      <c r="C39" s="1341"/>
      <c r="D39" s="1341"/>
      <c r="E39" s="1341"/>
      <c r="F39" s="1341"/>
      <c r="G39" s="1341"/>
      <c r="H39" s="1342"/>
      <c r="I39" s="67" t="e">
        <f>I38</f>
        <v>#REF!</v>
      </c>
      <c r="J39" s="67" t="e">
        <f>I39+J38</f>
        <v>#REF!</v>
      </c>
      <c r="K39" s="67" t="e">
        <f>J39+K38</f>
        <v>#REF!</v>
      </c>
      <c r="L39" s="67" t="e">
        <f>K39+L38</f>
        <v>#REF!</v>
      </c>
      <c r="M39" s="123" t="s">
        <v>52</v>
      </c>
      <c r="N39" s="1339"/>
    </row>
  </sheetData>
  <mergeCells count="30">
    <mergeCell ref="B1:N1"/>
    <mergeCell ref="B8:B9"/>
    <mergeCell ref="C8:H9"/>
    <mergeCell ref="I8:M8"/>
    <mergeCell ref="N8:N9"/>
    <mergeCell ref="B6:N6"/>
    <mergeCell ref="B7:N7"/>
    <mergeCell ref="C25:H25"/>
    <mergeCell ref="C26:H26"/>
    <mergeCell ref="C27:H27"/>
    <mergeCell ref="N36:N39"/>
    <mergeCell ref="C14:H14"/>
    <mergeCell ref="C23:H23"/>
    <mergeCell ref="B39:H39"/>
    <mergeCell ref="B38:H38"/>
    <mergeCell ref="B36:H36"/>
    <mergeCell ref="B37:H37"/>
    <mergeCell ref="C29:H29"/>
    <mergeCell ref="C30:H30"/>
    <mergeCell ref="C31:H31"/>
    <mergeCell ref="C33:H33"/>
    <mergeCell ref="C34:H34"/>
    <mergeCell ref="C35:H35"/>
    <mergeCell ref="C13:H13"/>
    <mergeCell ref="C18:H18"/>
    <mergeCell ref="C17:H17"/>
    <mergeCell ref="C15:H15"/>
    <mergeCell ref="C22:H22"/>
    <mergeCell ref="C21:H21"/>
    <mergeCell ref="C19:H19"/>
  </mergeCells>
  <printOptions horizontalCentered="1"/>
  <pageMargins left="0.59055118110236227" right="0.59055118110236227" top="0.78740157480314965" bottom="0.39370078740157483" header="0.31496062992125984" footer="0.31496062992125984"/>
  <pageSetup paperSize="9" orientation="landscape" horizontalDpi="300" verticalDpi="300" r:id="rId1"/>
  <headerFooter>
    <oddFooter xml:space="preserve">&amp;R___________________________________________________________________________
PROJETO: Lincoln Cartaxo de Lira Júnior – Eng° Civil CREA 160 814 689 - 8 – Tel. (83) 9 9924 4447               </oddFooter>
  </headerFooter>
  <rowBreaks count="1" manualBreakCount="1">
    <brk id="1" max="16383" man="1"/>
  </rowBreaks>
  <colBreaks count="1" manualBreakCount="1">
    <brk id="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10">
    <tabColor rgb="FFFF0000"/>
  </sheetPr>
  <dimension ref="B1:S38"/>
  <sheetViews>
    <sheetView view="pageBreakPreview" topLeftCell="B1" zoomScaleNormal="100" zoomScaleSheetLayoutView="100" workbookViewId="0">
      <selection activeCell="P25" sqref="P25"/>
    </sheetView>
  </sheetViews>
  <sheetFormatPr defaultColWidth="9.140625" defaultRowHeight="15"/>
  <cols>
    <col min="1" max="1" width="9.140625" style="116"/>
    <col min="2" max="8" width="6.7109375" style="116" customWidth="1"/>
    <col min="9" max="13" width="12.7109375" style="116" customWidth="1"/>
    <col min="14" max="16384" width="9.140625" style="116"/>
  </cols>
  <sheetData>
    <row r="1" spans="2:19">
      <c r="B1" s="1343"/>
      <c r="C1" s="1343"/>
      <c r="D1" s="1343"/>
      <c r="E1" s="1343"/>
      <c r="F1" s="1343"/>
      <c r="G1" s="1343"/>
      <c r="H1" s="1343"/>
      <c r="I1" s="1343"/>
      <c r="J1" s="1343"/>
      <c r="K1" s="1343"/>
      <c r="L1" s="1343"/>
      <c r="M1" s="1343"/>
    </row>
    <row r="2" spans="2:19" ht="18.75">
      <c r="B2" s="128" t="s">
        <v>54</v>
      </c>
      <c r="C2" s="132"/>
      <c r="D2" s="129" t="e">
        <f>#REF!</f>
        <v>#REF!</v>
      </c>
      <c r="E2" s="6"/>
      <c r="F2" s="6"/>
      <c r="G2" s="6"/>
      <c r="H2" s="6"/>
      <c r="I2" s="6"/>
      <c r="J2" s="6"/>
      <c r="K2" s="6"/>
      <c r="L2" s="6"/>
      <c r="M2" s="6"/>
      <c r="S2" s="115"/>
    </row>
    <row r="3" spans="2:19" ht="15" customHeight="1">
      <c r="B3" s="128" t="s">
        <v>1266</v>
      </c>
      <c r="C3" s="132"/>
      <c r="D3" s="129" t="e">
        <f>#REF!</f>
        <v>#REF!</v>
      </c>
      <c r="E3" s="52"/>
      <c r="F3" s="52"/>
      <c r="G3" s="52"/>
      <c r="H3" s="52"/>
      <c r="I3" s="52"/>
      <c r="J3" s="52"/>
      <c r="K3" s="52"/>
      <c r="L3" s="52"/>
      <c r="M3" s="52"/>
      <c r="S3" s="115"/>
    </row>
    <row r="4" spans="2:19" ht="15" customHeight="1">
      <c r="B4" s="128" t="s">
        <v>56</v>
      </c>
      <c r="C4" s="132"/>
      <c r="D4" s="129" t="e">
        <f>#REF!</f>
        <v>#REF!</v>
      </c>
      <c r="E4" s="52"/>
      <c r="F4" s="52"/>
      <c r="G4" s="52"/>
      <c r="H4" s="52"/>
      <c r="I4" s="52"/>
      <c r="J4" s="52"/>
      <c r="K4" s="52"/>
      <c r="L4" s="52"/>
      <c r="M4" s="52"/>
      <c r="S4" s="115"/>
    </row>
    <row r="5" spans="2:19" ht="15" customHeight="1">
      <c r="B5" s="130" t="s">
        <v>2</v>
      </c>
      <c r="C5" s="132"/>
      <c r="D5" s="131" t="e">
        <f>#REF!</f>
        <v>#REF!</v>
      </c>
      <c r="E5" s="52"/>
      <c r="F5" s="52"/>
      <c r="G5" s="52"/>
      <c r="H5" s="52"/>
      <c r="I5" s="52"/>
      <c r="J5" s="52"/>
      <c r="K5" s="52"/>
      <c r="L5" s="52"/>
      <c r="M5" s="52"/>
      <c r="S5" s="115"/>
    </row>
    <row r="6" spans="2:19">
      <c r="B6" s="130" t="s">
        <v>55</v>
      </c>
      <c r="C6" s="132"/>
      <c r="D6" s="131" t="e">
        <f>#REF!</f>
        <v>#REF!</v>
      </c>
      <c r="E6" s="53"/>
      <c r="F6" s="53"/>
      <c r="G6" s="53"/>
      <c r="H6" s="53"/>
      <c r="I6" s="53"/>
      <c r="J6" s="53"/>
      <c r="K6" s="53"/>
      <c r="L6" s="53"/>
      <c r="M6" s="53"/>
      <c r="S6" s="115"/>
    </row>
    <row r="7" spans="2:19" ht="7.7" customHeight="1">
      <c r="B7" s="132"/>
      <c r="C7" s="132"/>
      <c r="D7" s="131"/>
      <c r="E7" s="51"/>
      <c r="F7" s="51"/>
      <c r="G7" s="51"/>
      <c r="H7" s="51"/>
      <c r="I7" s="51"/>
      <c r="J7" s="51"/>
      <c r="K7" s="117"/>
      <c r="L7" s="60"/>
      <c r="M7" s="61"/>
    </row>
    <row r="8" spans="2:19" ht="15.6" customHeight="1">
      <c r="B8" s="1354" t="s">
        <v>123</v>
      </c>
      <c r="C8" s="1354"/>
      <c r="D8" s="1354"/>
      <c r="E8" s="1354"/>
      <c r="F8" s="1354"/>
      <c r="G8" s="1354"/>
      <c r="H8" s="1354"/>
      <c r="I8" s="1354"/>
      <c r="J8" s="1354"/>
      <c r="K8" s="1354"/>
      <c r="L8" s="1354"/>
      <c r="M8" s="1354"/>
      <c r="S8" s="115"/>
    </row>
    <row r="9" spans="2:19" ht="15.6" customHeight="1">
      <c r="B9" s="1355"/>
      <c r="C9" s="1355"/>
      <c r="D9" s="1355"/>
      <c r="E9" s="1355"/>
      <c r="F9" s="1355"/>
      <c r="G9" s="1355"/>
      <c r="H9" s="1355"/>
      <c r="I9" s="1355"/>
      <c r="J9" s="1355"/>
      <c r="K9" s="1355"/>
      <c r="L9" s="1355"/>
      <c r="M9" s="1355"/>
    </row>
    <row r="10" spans="2:19" ht="15" customHeight="1">
      <c r="B10" s="1344" t="s">
        <v>6</v>
      </c>
      <c r="C10" s="1346" t="s">
        <v>18</v>
      </c>
      <c r="D10" s="1347"/>
      <c r="E10" s="1347"/>
      <c r="F10" s="1347"/>
      <c r="G10" s="1347"/>
      <c r="H10" s="1348"/>
      <c r="I10" s="1340" t="s">
        <v>65</v>
      </c>
      <c r="J10" s="1341"/>
      <c r="K10" s="1341"/>
      <c r="L10" s="1341"/>
      <c r="M10" s="1352" t="s">
        <v>11</v>
      </c>
    </row>
    <row r="11" spans="2:19">
      <c r="B11" s="1345"/>
      <c r="C11" s="1349"/>
      <c r="D11" s="1350"/>
      <c r="E11" s="1350"/>
      <c r="F11" s="1350"/>
      <c r="G11" s="1350"/>
      <c r="H11" s="1351"/>
      <c r="I11" s="10">
        <v>1</v>
      </c>
      <c r="J11" s="10">
        <v>2</v>
      </c>
      <c r="K11" s="10">
        <v>3</v>
      </c>
      <c r="L11" s="10">
        <v>4</v>
      </c>
      <c r="M11" s="1353"/>
    </row>
    <row r="12" spans="2:19" ht="7.7" customHeight="1">
      <c r="B12" s="68"/>
      <c r="C12" s="68"/>
      <c r="D12" s="68"/>
      <c r="E12" s="68"/>
      <c r="F12" s="68"/>
      <c r="G12" s="68"/>
      <c r="H12" s="68"/>
      <c r="I12" s="68"/>
      <c r="J12" s="68"/>
      <c r="K12" s="68"/>
      <c r="L12" s="68"/>
      <c r="M12" s="68"/>
    </row>
    <row r="13" spans="2:19">
      <c r="B13" s="120" t="s">
        <v>12</v>
      </c>
      <c r="C13" s="118" t="s">
        <v>13</v>
      </c>
      <c r="D13" s="118"/>
      <c r="E13" s="118"/>
      <c r="F13" s="118"/>
      <c r="G13" s="118"/>
      <c r="H13" s="118"/>
      <c r="I13" s="118"/>
      <c r="J13" s="118"/>
      <c r="K13" s="118"/>
      <c r="L13" s="118"/>
      <c r="M13" s="73"/>
    </row>
    <row r="14" spans="2:19">
      <c r="B14" s="57"/>
      <c r="C14" s="1331"/>
      <c r="D14" s="1331"/>
      <c r="E14" s="1331"/>
      <c r="F14" s="1331"/>
      <c r="G14" s="1331"/>
      <c r="H14" s="1332"/>
      <c r="I14" s="65"/>
      <c r="J14" s="65"/>
      <c r="K14" s="65"/>
      <c r="L14" s="65"/>
      <c r="M14" s="74"/>
    </row>
    <row r="15" spans="2:19" ht="7.7" customHeight="1">
      <c r="B15" s="56"/>
      <c r="C15" s="1333"/>
      <c r="D15" s="1333"/>
      <c r="E15" s="1333"/>
      <c r="F15" s="1333"/>
      <c r="G15" s="1333"/>
      <c r="H15" s="1334"/>
      <c r="I15" s="8"/>
      <c r="J15" s="47"/>
      <c r="K15" s="47"/>
      <c r="L15" s="47"/>
      <c r="M15" s="75"/>
    </row>
    <row r="16" spans="2:19">
      <c r="B16" s="58"/>
      <c r="C16" s="1335" t="s">
        <v>20</v>
      </c>
      <c r="D16" s="1335"/>
      <c r="E16" s="1335"/>
      <c r="F16" s="1335"/>
      <c r="G16" s="1335"/>
      <c r="H16" s="1336"/>
      <c r="I16" s="9">
        <v>1</v>
      </c>
      <c r="J16" s="9">
        <v>0</v>
      </c>
      <c r="K16" s="9">
        <v>0</v>
      </c>
      <c r="L16" s="9">
        <v>0</v>
      </c>
      <c r="M16" s="76">
        <f>SUM(I16:L16)</f>
        <v>1</v>
      </c>
    </row>
    <row r="17" spans="2:13">
      <c r="B17" s="120" t="s">
        <v>14</v>
      </c>
      <c r="C17" s="118" t="s">
        <v>15</v>
      </c>
      <c r="D17" s="118"/>
      <c r="E17" s="118"/>
      <c r="F17" s="118"/>
      <c r="G17" s="118"/>
      <c r="H17" s="118"/>
      <c r="I17" s="118"/>
      <c r="J17" s="118"/>
      <c r="K17" s="118"/>
      <c r="L17" s="118"/>
      <c r="M17" s="73"/>
    </row>
    <row r="18" spans="2:13">
      <c r="B18" s="57"/>
      <c r="C18" s="1331"/>
      <c r="D18" s="1331"/>
      <c r="E18" s="1331"/>
      <c r="F18" s="1331"/>
      <c r="G18" s="1331"/>
      <c r="H18" s="1332"/>
      <c r="I18" s="65"/>
      <c r="J18" s="65"/>
      <c r="K18" s="65"/>
      <c r="L18" s="65"/>
      <c r="M18" s="74"/>
    </row>
    <row r="19" spans="2:13" ht="7.7" customHeight="1">
      <c r="B19" s="56"/>
      <c r="C19" s="1333"/>
      <c r="D19" s="1333"/>
      <c r="E19" s="1333"/>
      <c r="F19" s="1333"/>
      <c r="G19" s="1333"/>
      <c r="H19" s="1334"/>
      <c r="I19" s="8"/>
      <c r="J19" s="47"/>
      <c r="K19" s="47"/>
      <c r="L19" s="47"/>
      <c r="M19" s="75"/>
    </row>
    <row r="20" spans="2:13">
      <c r="B20" s="58"/>
      <c r="C20" s="1335" t="s">
        <v>20</v>
      </c>
      <c r="D20" s="1335"/>
      <c r="E20" s="1335"/>
      <c r="F20" s="1335"/>
      <c r="G20" s="1335"/>
      <c r="H20" s="1336"/>
      <c r="I20" s="9">
        <v>1</v>
      </c>
      <c r="J20" s="9">
        <v>0</v>
      </c>
      <c r="K20" s="9">
        <v>0</v>
      </c>
      <c r="L20" s="9">
        <v>0</v>
      </c>
      <c r="M20" s="76">
        <f>SUM(I20:L20)</f>
        <v>1</v>
      </c>
    </row>
    <row r="21" spans="2:13">
      <c r="B21" s="120" t="s">
        <v>16</v>
      </c>
      <c r="C21" s="118" t="s">
        <v>17</v>
      </c>
      <c r="D21" s="118"/>
      <c r="E21" s="118"/>
      <c r="F21" s="118"/>
      <c r="G21" s="118"/>
      <c r="H21" s="118"/>
      <c r="I21" s="118"/>
      <c r="J21" s="118"/>
      <c r="K21" s="118"/>
      <c r="L21" s="118"/>
      <c r="M21" s="73"/>
    </row>
    <row r="22" spans="2:13">
      <c r="B22" s="57"/>
      <c r="C22" s="1331"/>
      <c r="D22" s="1331"/>
      <c r="E22" s="1331"/>
      <c r="F22" s="1331"/>
      <c r="G22" s="1331"/>
      <c r="H22" s="1332"/>
      <c r="I22" s="66"/>
      <c r="J22" s="66"/>
      <c r="K22" s="66"/>
      <c r="L22" s="66"/>
      <c r="M22" s="74"/>
    </row>
    <row r="23" spans="2:13" ht="7.7" customHeight="1">
      <c r="B23" s="56"/>
      <c r="C23" s="1333"/>
      <c r="D23" s="1333"/>
      <c r="E23" s="1333"/>
      <c r="F23" s="1333"/>
      <c r="G23" s="1333"/>
      <c r="H23" s="1334"/>
      <c r="I23" s="8"/>
      <c r="J23" s="7"/>
      <c r="K23" s="8"/>
      <c r="L23" s="7"/>
      <c r="M23" s="75"/>
    </row>
    <row r="24" spans="2:13">
      <c r="B24" s="58"/>
      <c r="C24" s="1335" t="s">
        <v>20</v>
      </c>
      <c r="D24" s="1335"/>
      <c r="E24" s="1335"/>
      <c r="F24" s="1335"/>
      <c r="G24" s="1335"/>
      <c r="H24" s="1336"/>
      <c r="I24" s="9">
        <v>0.2</v>
      </c>
      <c r="J24" s="9">
        <v>0.3</v>
      </c>
      <c r="K24" s="9">
        <v>0.3</v>
      </c>
      <c r="L24" s="9">
        <v>0.2</v>
      </c>
      <c r="M24" s="76">
        <f>SUM(I24:L24)</f>
        <v>1</v>
      </c>
    </row>
    <row r="25" spans="2:13">
      <c r="B25" s="120" t="s">
        <v>53</v>
      </c>
      <c r="C25" s="118" t="s">
        <v>98</v>
      </c>
      <c r="D25" s="118"/>
      <c r="E25" s="118"/>
      <c r="F25" s="118"/>
      <c r="G25" s="118"/>
      <c r="H25" s="118"/>
      <c r="I25" s="118"/>
      <c r="J25" s="118"/>
      <c r="K25" s="118"/>
      <c r="L25" s="118"/>
      <c r="M25" s="73"/>
    </row>
    <row r="26" spans="2:13">
      <c r="B26" s="57"/>
      <c r="C26" s="1331"/>
      <c r="D26" s="1331"/>
      <c r="E26" s="1331"/>
      <c r="F26" s="1331"/>
      <c r="G26" s="1331"/>
      <c r="H26" s="1332"/>
      <c r="I26" s="66"/>
      <c r="J26" s="66"/>
      <c r="K26" s="66"/>
      <c r="L26" s="66"/>
      <c r="M26" s="74"/>
    </row>
    <row r="27" spans="2:13" ht="7.7" customHeight="1">
      <c r="B27" s="56"/>
      <c r="C27" s="1333"/>
      <c r="D27" s="1333"/>
      <c r="E27" s="1333"/>
      <c r="F27" s="1333"/>
      <c r="G27" s="1333"/>
      <c r="H27" s="1334"/>
      <c r="I27" s="133"/>
      <c r="J27" s="134"/>
      <c r="K27" s="8"/>
      <c r="L27" s="7"/>
      <c r="M27" s="75"/>
    </row>
    <row r="28" spans="2:13">
      <c r="B28" s="58"/>
      <c r="C28" s="1335" t="s">
        <v>20</v>
      </c>
      <c r="D28" s="1335"/>
      <c r="E28" s="1335"/>
      <c r="F28" s="1335"/>
      <c r="G28" s="1335"/>
      <c r="H28" s="1336"/>
      <c r="I28" s="9"/>
      <c r="J28" s="9"/>
      <c r="K28" s="9">
        <v>0.5</v>
      </c>
      <c r="L28" s="9">
        <v>0.5</v>
      </c>
      <c r="M28" s="76">
        <f>SUM(I28:L28)</f>
        <v>1</v>
      </c>
    </row>
    <row r="29" spans="2:13">
      <c r="B29" s="164" t="s">
        <v>59</v>
      </c>
      <c r="C29" s="162" t="s">
        <v>114</v>
      </c>
      <c r="D29" s="118"/>
      <c r="E29" s="118"/>
      <c r="F29" s="118"/>
      <c r="G29" s="118"/>
      <c r="H29" s="118"/>
      <c r="I29" s="118"/>
      <c r="J29" s="118"/>
      <c r="K29" s="118"/>
      <c r="L29" s="118"/>
      <c r="M29" s="73"/>
    </row>
    <row r="30" spans="2:13">
      <c r="B30" s="56"/>
      <c r="C30" s="1331"/>
      <c r="D30" s="1331"/>
      <c r="E30" s="1331"/>
      <c r="F30" s="1331"/>
      <c r="G30" s="1331"/>
      <c r="H30" s="1332"/>
      <c r="I30" s="66"/>
      <c r="J30" s="66"/>
      <c r="K30" s="66"/>
      <c r="L30" s="66"/>
      <c r="M30" s="74"/>
    </row>
    <row r="31" spans="2:13" ht="7.7" customHeight="1">
      <c r="B31" s="56"/>
      <c r="C31" s="1333"/>
      <c r="D31" s="1333"/>
      <c r="E31" s="1333"/>
      <c r="F31" s="1333"/>
      <c r="G31" s="1333"/>
      <c r="H31" s="1334"/>
      <c r="I31" s="8"/>
      <c r="J31" s="8"/>
      <c r="K31" s="8"/>
      <c r="L31" s="8"/>
      <c r="M31" s="78"/>
    </row>
    <row r="32" spans="2:13">
      <c r="B32" s="58"/>
      <c r="C32" s="1335" t="s">
        <v>20</v>
      </c>
      <c r="D32" s="1335"/>
      <c r="E32" s="1335"/>
      <c r="F32" s="1335"/>
      <c r="G32" s="1335"/>
      <c r="H32" s="1336"/>
      <c r="I32" s="9">
        <v>0.25</v>
      </c>
      <c r="J32" s="69">
        <v>0.3</v>
      </c>
      <c r="K32" s="9">
        <v>0.3</v>
      </c>
      <c r="L32" s="9">
        <v>0.15</v>
      </c>
      <c r="M32" s="76">
        <f>SUM(I32:L32)</f>
        <v>1</v>
      </c>
    </row>
    <row r="33" spans="2:13" s="161" customFormat="1">
      <c r="B33" s="164" t="s">
        <v>113</v>
      </c>
      <c r="C33" s="162" t="s">
        <v>60</v>
      </c>
      <c r="D33" s="162"/>
      <c r="E33" s="162"/>
      <c r="F33" s="162"/>
      <c r="G33" s="162"/>
      <c r="H33" s="162"/>
      <c r="I33" s="162"/>
      <c r="J33" s="162"/>
      <c r="K33" s="162"/>
      <c r="L33" s="162"/>
      <c r="M33" s="163"/>
    </row>
    <row r="34" spans="2:13" s="161" customFormat="1">
      <c r="B34" s="56"/>
      <c r="C34" s="1331"/>
      <c r="D34" s="1331"/>
      <c r="E34" s="1331"/>
      <c r="F34" s="1331"/>
      <c r="G34" s="1331"/>
      <c r="H34" s="1332"/>
      <c r="I34" s="66"/>
      <c r="J34" s="66"/>
      <c r="K34" s="66"/>
      <c r="L34" s="66"/>
      <c r="M34" s="74"/>
    </row>
    <row r="35" spans="2:13" s="161" customFormat="1" ht="7.7" customHeight="1">
      <c r="B35" s="56"/>
      <c r="C35" s="1333"/>
      <c r="D35" s="1333"/>
      <c r="E35" s="1333"/>
      <c r="F35" s="1333"/>
      <c r="G35" s="1333"/>
      <c r="H35" s="1334"/>
      <c r="I35" s="8"/>
      <c r="J35" s="64"/>
      <c r="K35" s="71"/>
      <c r="L35" s="71"/>
      <c r="M35" s="78"/>
    </row>
    <row r="36" spans="2:13" s="161" customFormat="1">
      <c r="B36" s="58"/>
      <c r="C36" s="1335" t="s">
        <v>20</v>
      </c>
      <c r="D36" s="1335"/>
      <c r="E36" s="1335"/>
      <c r="F36" s="1335"/>
      <c r="G36" s="1335"/>
      <c r="H36" s="1336"/>
      <c r="I36" s="9">
        <v>1</v>
      </c>
      <c r="J36" s="69">
        <v>0</v>
      </c>
      <c r="K36" s="9">
        <v>0</v>
      </c>
      <c r="L36" s="9">
        <v>0</v>
      </c>
      <c r="M36" s="76">
        <f>SUM(I36:L36)</f>
        <v>1</v>
      </c>
    </row>
    <row r="37" spans="2:13">
      <c r="B37" s="1340" t="s">
        <v>63</v>
      </c>
      <c r="C37" s="1341"/>
      <c r="D37" s="1341"/>
      <c r="E37" s="1341"/>
      <c r="F37" s="1341"/>
      <c r="G37" s="1341"/>
      <c r="H37" s="1342"/>
      <c r="I37" s="67" t="e">
        <f>'Crono Fis. Fin.'!I38</f>
        <v>#REF!</v>
      </c>
      <c r="J37" s="67" t="e">
        <f>'Crono Fis. Fin.'!J38</f>
        <v>#REF!</v>
      </c>
      <c r="K37" s="67" t="e">
        <f>'Crono Fis. Fin.'!K38</f>
        <v>#REF!</v>
      </c>
      <c r="L37" s="67" t="e">
        <f>'Crono Fis. Fin.'!L38</f>
        <v>#REF!</v>
      </c>
      <c r="M37" s="1338"/>
    </row>
    <row r="38" spans="2:13">
      <c r="B38" s="1340" t="s">
        <v>64</v>
      </c>
      <c r="C38" s="1341"/>
      <c r="D38" s="1341"/>
      <c r="E38" s="1341"/>
      <c r="F38" s="1341"/>
      <c r="G38" s="1341"/>
      <c r="H38" s="1342"/>
      <c r="I38" s="67" t="e">
        <f>I37</f>
        <v>#REF!</v>
      </c>
      <c r="J38" s="67" t="e">
        <f>I38+J37</f>
        <v>#REF!</v>
      </c>
      <c r="K38" s="67" t="e">
        <f>J38+K37</f>
        <v>#REF!</v>
      </c>
      <c r="L38" s="67" t="e">
        <f>K38+L37</f>
        <v>#REF!</v>
      </c>
      <c r="M38" s="1339"/>
    </row>
  </sheetData>
  <mergeCells count="28">
    <mergeCell ref="C14:H14"/>
    <mergeCell ref="C15:H15"/>
    <mergeCell ref="M37:M38"/>
    <mergeCell ref="B37:H37"/>
    <mergeCell ref="B38:H38"/>
    <mergeCell ref="C22:H22"/>
    <mergeCell ref="C23:H23"/>
    <mergeCell ref="C24:H24"/>
    <mergeCell ref="C26:H26"/>
    <mergeCell ref="C27:H27"/>
    <mergeCell ref="C28:H28"/>
    <mergeCell ref="C34:H34"/>
    <mergeCell ref="C35:H35"/>
    <mergeCell ref="C36:H36"/>
    <mergeCell ref="C16:H16"/>
    <mergeCell ref="C18:H18"/>
    <mergeCell ref="B1:M1"/>
    <mergeCell ref="B10:B11"/>
    <mergeCell ref="C10:H11"/>
    <mergeCell ref="M10:M11"/>
    <mergeCell ref="B8:M8"/>
    <mergeCell ref="B9:M9"/>
    <mergeCell ref="I10:L10"/>
    <mergeCell ref="C19:H19"/>
    <mergeCell ref="C20:H20"/>
    <mergeCell ref="C30:H30"/>
    <mergeCell ref="C31:H31"/>
    <mergeCell ref="C32:H32"/>
  </mergeCells>
  <printOptions horizontalCentered="1"/>
  <pageMargins left="0.59055118110236227" right="0.59055118110236227" top="0.78740157480314965" bottom="0.39370078740157483" header="0.31496062992125984" footer="0.31496062992125984"/>
  <pageSetup paperSize="9" orientation="landscape" horizontalDpi="300" verticalDpi="300" r:id="rId1"/>
  <headerFooter>
    <oddFooter xml:space="preserve">&amp;R___________________________________________________________________________
PROJETO: Lincoln Cartaxo de Lira Júnior – Eng° Civil CREA 160 814 689 - 8 – Tel. (83) 9 9924 4447               </oddFooter>
  </headerFooter>
  <rowBreaks count="1" manualBreakCount="1">
    <brk id="1" max="16383" man="1"/>
  </rowBreaks>
  <colBreaks count="1" manualBreakCount="1">
    <brk id="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5">
    <tabColor rgb="FFFF0000"/>
  </sheetPr>
  <dimension ref="A1:I16"/>
  <sheetViews>
    <sheetView workbookViewId="0">
      <selection activeCell="C39" sqref="C39"/>
    </sheetView>
  </sheetViews>
  <sheetFormatPr defaultColWidth="9" defaultRowHeight="15"/>
  <cols>
    <col min="1" max="1" width="24.28515625" bestFit="1" customWidth="1"/>
  </cols>
  <sheetData>
    <row r="1" spans="1:9">
      <c r="A1" s="279" t="s">
        <v>41</v>
      </c>
      <c r="B1" s="280" t="s">
        <v>147</v>
      </c>
      <c r="C1" s="280" t="s">
        <v>148</v>
      </c>
      <c r="D1" s="280" t="s">
        <v>1300</v>
      </c>
      <c r="E1" s="280" t="s">
        <v>150</v>
      </c>
      <c r="F1" s="280" t="s">
        <v>153</v>
      </c>
      <c r="G1" s="280" t="s">
        <v>154</v>
      </c>
      <c r="H1" s="280" t="s">
        <v>0</v>
      </c>
      <c r="I1" s="281" t="s">
        <v>155</v>
      </c>
    </row>
    <row r="2" spans="1:9">
      <c r="A2" s="282" t="s">
        <v>1301</v>
      </c>
      <c r="B2" s="278" t="s">
        <v>1302</v>
      </c>
      <c r="C2" s="278" t="s">
        <v>1303</v>
      </c>
      <c r="D2" s="278">
        <v>30</v>
      </c>
      <c r="E2" s="278" t="s">
        <v>1304</v>
      </c>
      <c r="F2" s="278">
        <v>15</v>
      </c>
      <c r="G2" s="278">
        <v>0.69299999999999995</v>
      </c>
      <c r="H2" s="278">
        <v>0.161</v>
      </c>
      <c r="I2" s="283">
        <v>936</v>
      </c>
    </row>
    <row r="3" spans="1:9">
      <c r="A3" s="284" t="s">
        <v>1305</v>
      </c>
      <c r="B3" s="285" t="s">
        <v>1306</v>
      </c>
      <c r="C3" s="285" t="s">
        <v>1307</v>
      </c>
      <c r="D3" s="285">
        <v>17</v>
      </c>
      <c r="E3" s="285" t="s">
        <v>1308</v>
      </c>
      <c r="F3" s="285">
        <v>16</v>
      </c>
      <c r="G3" s="285">
        <v>0.78600000000000003</v>
      </c>
      <c r="H3" s="285">
        <v>0.27700000000000002</v>
      </c>
      <c r="I3" s="286">
        <v>765</v>
      </c>
    </row>
    <row r="4" spans="1:9">
      <c r="A4" s="282" t="s">
        <v>1309</v>
      </c>
      <c r="B4" s="278" t="s">
        <v>1310</v>
      </c>
      <c r="C4" s="278" t="s">
        <v>1311</v>
      </c>
      <c r="D4" s="278">
        <v>15</v>
      </c>
      <c r="E4" s="278" t="s">
        <v>1312</v>
      </c>
      <c r="F4" s="278">
        <v>10</v>
      </c>
      <c r="G4" s="278">
        <v>0.72899999999999998</v>
      </c>
      <c r="H4" s="278">
        <v>0.18099999999999999</v>
      </c>
      <c r="I4" s="283">
        <v>813</v>
      </c>
    </row>
    <row r="5" spans="1:9">
      <c r="A5" s="284" t="s">
        <v>1313</v>
      </c>
      <c r="B5" s="285" t="s">
        <v>1314</v>
      </c>
      <c r="C5" s="285" t="s">
        <v>1315</v>
      </c>
      <c r="D5" s="285">
        <v>11</v>
      </c>
      <c r="E5" s="285" t="s">
        <v>167</v>
      </c>
      <c r="F5" s="285">
        <v>5</v>
      </c>
      <c r="G5" s="285">
        <v>0.59599999999999997</v>
      </c>
      <c r="H5" s="285">
        <v>0.22700000000000001</v>
      </c>
      <c r="I5" s="286">
        <v>334</v>
      </c>
    </row>
    <row r="6" spans="1:9">
      <c r="A6" s="282" t="s">
        <v>1316</v>
      </c>
      <c r="B6" s="278" t="s">
        <v>1317</v>
      </c>
      <c r="C6" s="278" t="s">
        <v>1318</v>
      </c>
      <c r="D6" s="278">
        <v>27</v>
      </c>
      <c r="E6" s="278" t="s">
        <v>1319</v>
      </c>
      <c r="F6" s="278">
        <v>13</v>
      </c>
      <c r="G6" s="278">
        <v>0.56599999999999995</v>
      </c>
      <c r="H6" s="278">
        <v>9.5000000000000001E-2</v>
      </c>
      <c r="I6" s="283">
        <v>708</v>
      </c>
    </row>
    <row r="7" spans="1:9">
      <c r="A7" s="284" t="s">
        <v>1320</v>
      </c>
      <c r="B7" s="285" t="s">
        <v>1321</v>
      </c>
      <c r="C7" s="285" t="s">
        <v>1322</v>
      </c>
      <c r="D7" s="285">
        <v>12</v>
      </c>
      <c r="E7" s="285" t="s">
        <v>1323</v>
      </c>
      <c r="F7" s="285">
        <v>5</v>
      </c>
      <c r="G7" s="285">
        <v>0.53600000000000003</v>
      </c>
      <c r="H7" s="285">
        <v>0.23899999999999999</v>
      </c>
      <c r="I7" s="286">
        <v>246</v>
      </c>
    </row>
    <row r="8" spans="1:9">
      <c r="A8" s="282" t="s">
        <v>1324</v>
      </c>
      <c r="B8" s="278" t="s">
        <v>1325</v>
      </c>
      <c r="C8" s="278" t="s">
        <v>1326</v>
      </c>
      <c r="D8" s="278">
        <v>15</v>
      </c>
      <c r="E8" s="278" t="s">
        <v>1327</v>
      </c>
      <c r="F8" s="278">
        <v>7</v>
      </c>
      <c r="G8" s="278">
        <v>0.497</v>
      </c>
      <c r="H8" s="278">
        <v>7.3999999999999996E-2</v>
      </c>
      <c r="I8" s="283">
        <v>342</v>
      </c>
    </row>
    <row r="9" spans="1:9">
      <c r="A9" s="284" t="s">
        <v>1328</v>
      </c>
      <c r="B9" s="285" t="s">
        <v>1329</v>
      </c>
      <c r="C9" s="285" t="s">
        <v>1330</v>
      </c>
      <c r="D9" s="285">
        <v>17</v>
      </c>
      <c r="E9" s="285" t="s">
        <v>1331</v>
      </c>
      <c r="F9" s="285">
        <v>18</v>
      </c>
      <c r="G9" s="285">
        <v>0.60399999999999998</v>
      </c>
      <c r="H9" s="285">
        <v>0.16</v>
      </c>
      <c r="I9" s="286">
        <v>877</v>
      </c>
    </row>
    <row r="10" spans="1:9">
      <c r="A10" s="282" t="s">
        <v>1332</v>
      </c>
      <c r="B10" s="278" t="s">
        <v>1333</v>
      </c>
      <c r="C10" s="278" t="s">
        <v>1334</v>
      </c>
      <c r="D10" s="278">
        <v>16</v>
      </c>
      <c r="E10" s="278" t="s">
        <v>1335</v>
      </c>
      <c r="F10" s="278">
        <v>8</v>
      </c>
      <c r="G10" s="278">
        <v>0.54300000000000004</v>
      </c>
      <c r="H10" s="278">
        <v>0.16800000000000001</v>
      </c>
      <c r="I10" s="283">
        <v>492</v>
      </c>
    </row>
    <row r="11" spans="1:9">
      <c r="A11" s="284" t="s">
        <v>1336</v>
      </c>
      <c r="B11" s="285" t="s">
        <v>1310</v>
      </c>
      <c r="C11" s="285" t="s">
        <v>1337</v>
      </c>
      <c r="D11" s="285">
        <v>12</v>
      </c>
      <c r="E11" s="285" t="s">
        <v>1338</v>
      </c>
      <c r="F11" s="285">
        <v>15</v>
      </c>
      <c r="G11" s="285">
        <v>0.57999999999999996</v>
      </c>
      <c r="H11" s="285">
        <v>8.3000000000000004E-2</v>
      </c>
      <c r="I11" s="286">
        <v>527</v>
      </c>
    </row>
    <row r="12" spans="1:9">
      <c r="A12" s="282" t="s">
        <v>1339</v>
      </c>
      <c r="B12" s="278" t="s">
        <v>1340</v>
      </c>
      <c r="C12" s="278" t="s">
        <v>1341</v>
      </c>
      <c r="D12" s="278">
        <v>6</v>
      </c>
      <c r="E12" s="278" t="s">
        <v>1342</v>
      </c>
      <c r="F12" s="278">
        <v>10</v>
      </c>
      <c r="G12" s="278">
        <v>0.39800000000000002</v>
      </c>
      <c r="H12" s="278">
        <v>8.6999999999999994E-2</v>
      </c>
      <c r="I12" s="283">
        <v>290</v>
      </c>
    </row>
    <row r="13" spans="1:9">
      <c r="A13" s="284" t="s">
        <v>1343</v>
      </c>
      <c r="B13" s="285" t="s">
        <v>1344</v>
      </c>
      <c r="C13" s="285" t="s">
        <v>1345</v>
      </c>
      <c r="D13" s="285">
        <v>9</v>
      </c>
      <c r="E13" s="285" t="s">
        <v>1346</v>
      </c>
      <c r="F13" s="285">
        <v>15</v>
      </c>
      <c r="G13" s="285">
        <v>0.72399999999999998</v>
      </c>
      <c r="H13" s="285">
        <v>0.29499999999999998</v>
      </c>
      <c r="I13" s="286">
        <v>302</v>
      </c>
    </row>
    <row r="14" spans="1:9">
      <c r="A14" s="282" t="s">
        <v>1347</v>
      </c>
      <c r="B14" s="278" t="s">
        <v>1348</v>
      </c>
      <c r="C14" s="278" t="s">
        <v>1349</v>
      </c>
      <c r="D14" s="278">
        <v>9</v>
      </c>
      <c r="E14" s="278" t="s">
        <v>1350</v>
      </c>
      <c r="F14" s="278">
        <v>12</v>
      </c>
      <c r="G14" s="278">
        <v>0.63900000000000001</v>
      </c>
      <c r="H14" s="278">
        <v>0.30499999999999999</v>
      </c>
      <c r="I14" s="283">
        <v>429</v>
      </c>
    </row>
    <row r="15" spans="1:9">
      <c r="A15" s="284" t="s">
        <v>1351</v>
      </c>
      <c r="B15" s="285" t="s">
        <v>1352</v>
      </c>
      <c r="C15" s="285" t="s">
        <v>1353</v>
      </c>
      <c r="D15" s="285">
        <v>9</v>
      </c>
      <c r="E15" s="285" t="s">
        <v>1354</v>
      </c>
      <c r="F15" s="285">
        <v>12</v>
      </c>
      <c r="G15" s="285">
        <v>0.73499999999999999</v>
      </c>
      <c r="H15" s="285">
        <v>0.187</v>
      </c>
      <c r="I15" s="286">
        <v>874</v>
      </c>
    </row>
    <row r="16" spans="1:9" ht="15.75" thickBot="1">
      <c r="A16" s="287" t="s">
        <v>1355</v>
      </c>
      <c r="B16" s="288" t="s">
        <v>1321</v>
      </c>
      <c r="C16" s="288" t="s">
        <v>1356</v>
      </c>
      <c r="D16" s="288">
        <v>7</v>
      </c>
      <c r="E16" s="288" t="s">
        <v>1357</v>
      </c>
      <c r="F16" s="288">
        <v>7</v>
      </c>
      <c r="G16" s="288">
        <v>0.65100000000000002</v>
      </c>
      <c r="H16" s="288">
        <v>0.30099999999999999</v>
      </c>
      <c r="I16" s="289">
        <v>352</v>
      </c>
    </row>
  </sheetData>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11">
    <tabColor rgb="FFFF0000"/>
  </sheetPr>
  <dimension ref="B1:N64"/>
  <sheetViews>
    <sheetView showGridLines="0" view="pageBreakPreview" zoomScale="85" zoomScaleNormal="100" zoomScaleSheetLayoutView="85" workbookViewId="0">
      <selection activeCell="P25" sqref="P25"/>
    </sheetView>
  </sheetViews>
  <sheetFormatPr defaultColWidth="9.140625" defaultRowHeight="15"/>
  <cols>
    <col min="1" max="1" width="9.140625" style="41"/>
    <col min="2" max="2" width="7.42578125" style="41" customWidth="1"/>
    <col min="3" max="3" width="5.28515625" style="42" customWidth="1"/>
    <col min="4" max="4" width="6.28515625" style="42" customWidth="1"/>
    <col min="5" max="6" width="6.28515625" style="41" customWidth="1"/>
    <col min="7" max="7" width="12.28515625" style="41" customWidth="1"/>
    <col min="8" max="8" width="9.42578125" style="11" customWidth="1"/>
    <col min="9" max="9" width="10.5703125" style="11" customWidth="1"/>
    <col min="10" max="11" width="10.5703125" style="46" customWidth="1"/>
    <col min="12" max="12" width="11.28515625" style="41" customWidth="1"/>
    <col min="13" max="13" width="6.7109375" style="45" customWidth="1"/>
    <col min="14" max="14" width="12.85546875" style="45" bestFit="1" customWidth="1"/>
    <col min="15" max="16384" width="9.140625" style="41"/>
  </cols>
  <sheetData>
    <row r="1" spans="2:14">
      <c r="E1" s="42"/>
      <c r="F1" s="42"/>
      <c r="G1" s="42"/>
      <c r="H1" s="42"/>
      <c r="I1" s="42"/>
      <c r="J1" s="42"/>
      <c r="K1" s="42"/>
      <c r="L1" s="42"/>
      <c r="M1" s="42"/>
      <c r="N1" s="42"/>
    </row>
    <row r="2" spans="2:14">
      <c r="B2" s="50" t="s">
        <v>54</v>
      </c>
      <c r="D2" s="63" t="e">
        <f>#REF!</f>
        <v>#REF!</v>
      </c>
      <c r="F2" s="42"/>
      <c r="G2" s="42"/>
      <c r="H2" s="42"/>
      <c r="I2" s="42"/>
      <c r="J2" s="42"/>
      <c r="K2" s="42"/>
      <c r="L2" s="42"/>
      <c r="M2" s="42"/>
      <c r="N2" s="42"/>
    </row>
    <row r="3" spans="2:14">
      <c r="B3" s="50" t="s">
        <v>1266</v>
      </c>
      <c r="D3" s="63" t="e">
        <f>#REF!</f>
        <v>#REF!</v>
      </c>
      <c r="F3" s="42"/>
      <c r="G3" s="42"/>
      <c r="H3" s="42"/>
      <c r="I3" s="42"/>
      <c r="J3" s="44" t="s">
        <v>45</v>
      </c>
      <c r="K3" s="61">
        <f>BDI!$C$31</f>
        <v>0.2112</v>
      </c>
      <c r="L3" s="42"/>
      <c r="M3" s="42"/>
      <c r="N3" s="42"/>
    </row>
    <row r="4" spans="2:14">
      <c r="B4" s="50" t="s">
        <v>56</v>
      </c>
      <c r="D4" s="63" t="e">
        <f>#REF!</f>
        <v>#REF!</v>
      </c>
      <c r="F4" s="42"/>
      <c r="G4" s="42"/>
      <c r="H4" s="42"/>
      <c r="I4" s="42"/>
      <c r="J4" s="4" t="s">
        <v>51</v>
      </c>
      <c r="K4" s="60">
        <f>'Plan.Orçam.'!$K$6</f>
        <v>0.8569</v>
      </c>
      <c r="L4" s="42"/>
      <c r="M4" s="42"/>
      <c r="N4" s="42"/>
    </row>
    <row r="5" spans="2:14">
      <c r="B5" s="62" t="s">
        <v>2</v>
      </c>
      <c r="D5" s="53" t="e">
        <f>#REF!</f>
        <v>#REF!</v>
      </c>
      <c r="F5" s="42"/>
      <c r="G5" s="42"/>
      <c r="H5" s="42"/>
      <c r="I5" s="42"/>
      <c r="J5" s="42"/>
      <c r="K5" s="42"/>
      <c r="L5" s="42"/>
      <c r="M5" s="42"/>
      <c r="N5" s="42"/>
    </row>
    <row r="6" spans="2:14">
      <c r="B6" s="62" t="s">
        <v>55</v>
      </c>
      <c r="D6" s="53" t="e">
        <f>#REF!</f>
        <v>#REF!</v>
      </c>
      <c r="F6" s="42"/>
      <c r="G6" s="42"/>
      <c r="H6" s="42"/>
      <c r="I6" s="42"/>
      <c r="J6" s="42"/>
      <c r="K6" s="42"/>
      <c r="L6" s="42"/>
      <c r="M6" s="42"/>
      <c r="N6" s="42"/>
    </row>
    <row r="7" spans="2:14">
      <c r="B7" s="51" t="s">
        <v>62</v>
      </c>
      <c r="D7" s="53" t="str">
        <f>BDI!$C$8</f>
        <v>SINAPI PB - JAN/2021</v>
      </c>
      <c r="F7" s="42"/>
      <c r="G7" s="42"/>
      <c r="H7" s="42"/>
      <c r="I7" s="42"/>
      <c r="J7" s="42"/>
      <c r="K7" s="42"/>
      <c r="M7" s="42"/>
      <c r="N7" s="42"/>
    </row>
    <row r="8" spans="2:14" ht="14.45" customHeight="1">
      <c r="B8" s="1366" t="s">
        <v>124</v>
      </c>
      <c r="C8" s="1366"/>
      <c r="D8" s="1366"/>
      <c r="E8" s="1366"/>
      <c r="F8" s="1366"/>
      <c r="G8" s="1366"/>
      <c r="H8" s="1366"/>
      <c r="I8" s="1366"/>
      <c r="J8" s="1366"/>
      <c r="K8" s="1366"/>
      <c r="L8" s="1366"/>
      <c r="M8" s="1366"/>
      <c r="N8" s="43"/>
    </row>
    <row r="9" spans="2:14" ht="27.6" customHeight="1">
      <c r="B9" s="1367" t="e">
        <f>#REF!</f>
        <v>#REF!</v>
      </c>
      <c r="C9" s="1367"/>
      <c r="D9" s="1367"/>
      <c r="E9" s="1367"/>
      <c r="F9" s="1367"/>
      <c r="G9" s="1367"/>
      <c r="H9" s="1367"/>
      <c r="I9" s="1367"/>
      <c r="J9" s="1367"/>
      <c r="K9" s="1367"/>
      <c r="L9" s="1367"/>
      <c r="M9" s="1367"/>
      <c r="N9" s="43"/>
    </row>
    <row r="10" spans="2:14">
      <c r="B10" s="1372" t="s">
        <v>46</v>
      </c>
      <c r="C10" s="1374" t="s">
        <v>6</v>
      </c>
      <c r="D10" s="1376" t="s">
        <v>7</v>
      </c>
      <c r="E10" s="1377"/>
      <c r="F10" s="1378"/>
      <c r="G10" s="1382" t="s">
        <v>69</v>
      </c>
      <c r="H10" s="1384" t="s">
        <v>68</v>
      </c>
      <c r="I10" s="1384"/>
      <c r="J10" s="1384"/>
      <c r="K10" s="1384"/>
      <c r="L10" s="1374" t="s">
        <v>47</v>
      </c>
      <c r="M10" s="1385" t="s">
        <v>69</v>
      </c>
    </row>
    <row r="11" spans="2:14">
      <c r="B11" s="1373"/>
      <c r="C11" s="1375"/>
      <c r="D11" s="1379"/>
      <c r="E11" s="1380"/>
      <c r="F11" s="1381"/>
      <c r="G11" s="1383"/>
      <c r="H11" s="159">
        <v>30</v>
      </c>
      <c r="I11" s="159">
        <v>60</v>
      </c>
      <c r="J11" s="159">
        <v>90</v>
      </c>
      <c r="K11" s="159">
        <v>120</v>
      </c>
      <c r="L11" s="1375"/>
      <c r="M11" s="1386"/>
    </row>
    <row r="12" spans="2:14" ht="4.9000000000000004" customHeight="1">
      <c r="C12" s="80"/>
      <c r="D12" s="80"/>
      <c r="E12" s="80"/>
      <c r="F12" s="80"/>
      <c r="G12" s="80"/>
      <c r="H12" s="80"/>
      <c r="I12" s="80"/>
      <c r="J12" s="80"/>
      <c r="K12" s="80"/>
      <c r="L12" s="80"/>
    </row>
    <row r="13" spans="2:14">
      <c r="B13" s="1368" t="s">
        <v>48</v>
      </c>
      <c r="C13" s="138" t="s">
        <v>12</v>
      </c>
      <c r="D13" s="1371" t="s">
        <v>117</v>
      </c>
      <c r="E13" s="1371"/>
      <c r="F13" s="1371"/>
      <c r="G13" s="139"/>
      <c r="H13" s="140"/>
      <c r="I13" s="140"/>
      <c r="J13" s="140"/>
      <c r="K13" s="140"/>
      <c r="L13" s="140" t="e">
        <f>SUM(H14:K14)</f>
        <v>#REF!</v>
      </c>
      <c r="M13" s="141" t="e">
        <f>L13/$L$55*100</f>
        <v>#REF!</v>
      </c>
    </row>
    <row r="14" spans="2:14">
      <c r="B14" s="1369"/>
      <c r="C14" s="127"/>
      <c r="D14" s="1363" t="s">
        <v>19</v>
      </c>
      <c r="E14" s="1363"/>
      <c r="F14" s="1363"/>
      <c r="G14" s="142">
        <v>1</v>
      </c>
      <c r="H14" s="143" t="e">
        <f>'Crono Fis. Fin.'!I13*$G$14</f>
        <v>#REF!</v>
      </c>
      <c r="I14" s="143" t="e">
        <f>'Crono Fis. Fin.'!J13*$G$14</f>
        <v>#REF!</v>
      </c>
      <c r="J14" s="143" t="e">
        <f>'Crono Fis. Fin.'!K13*$G$14</f>
        <v>#REF!</v>
      </c>
      <c r="K14" s="143" t="e">
        <f>'Crono Fis. Fin.'!L13*$G$14</f>
        <v>#REF!</v>
      </c>
      <c r="L14" s="144"/>
      <c r="M14" s="145"/>
    </row>
    <row r="15" spans="2:14">
      <c r="B15" s="1369"/>
      <c r="C15" s="146" t="s">
        <v>14</v>
      </c>
      <c r="D15" s="1362" t="s">
        <v>115</v>
      </c>
      <c r="E15" s="1362"/>
      <c r="F15" s="1362"/>
      <c r="G15" s="147"/>
      <c r="H15" s="148"/>
      <c r="I15" s="148"/>
      <c r="J15" s="148"/>
      <c r="K15" s="148"/>
      <c r="L15" s="148" t="e">
        <f>SUM(H16:K16)</f>
        <v>#REF!</v>
      </c>
      <c r="M15" s="149" t="e">
        <f>L15/$L$55*100</f>
        <v>#REF!</v>
      </c>
    </row>
    <row r="16" spans="2:14">
      <c r="B16" s="1369"/>
      <c r="C16" s="127"/>
      <c r="D16" s="1363" t="s">
        <v>19</v>
      </c>
      <c r="E16" s="1363"/>
      <c r="F16" s="1363"/>
      <c r="G16" s="142">
        <v>1</v>
      </c>
      <c r="H16" s="143" t="e">
        <f>'Crono Fis. Fin.'!I17*'Crono Desemb.'!$G$16</f>
        <v>#REF!</v>
      </c>
      <c r="I16" s="143" t="e">
        <f>'Crono Fis. Fin.'!J17*$G$18</f>
        <v>#REF!</v>
      </c>
      <c r="J16" s="143" t="e">
        <f>'Crono Fis. Fin.'!K17*$G$18</f>
        <v>#REF!</v>
      </c>
      <c r="K16" s="143" t="e">
        <f>'Crono Fis. Fin.'!L17*$G$18</f>
        <v>#REF!</v>
      </c>
      <c r="L16" s="144"/>
      <c r="M16" s="145"/>
    </row>
    <row r="17" spans="2:14">
      <c r="B17" s="1369"/>
      <c r="C17" s="146" t="s">
        <v>16</v>
      </c>
      <c r="D17" s="1362" t="s">
        <v>17</v>
      </c>
      <c r="E17" s="1362"/>
      <c r="F17" s="1362"/>
      <c r="G17" s="147"/>
      <c r="H17" s="148"/>
      <c r="I17" s="148"/>
      <c r="J17" s="148"/>
      <c r="K17" s="148"/>
      <c r="L17" s="148" t="e">
        <f>SUM(H18:K18)</f>
        <v>#REF!</v>
      </c>
      <c r="M17" s="149" t="e">
        <f>L17/$L$55*100</f>
        <v>#REF!</v>
      </c>
    </row>
    <row r="18" spans="2:14">
      <c r="B18" s="1369"/>
      <c r="C18" s="127"/>
      <c r="D18" s="1363" t="s">
        <v>19</v>
      </c>
      <c r="E18" s="1363"/>
      <c r="F18" s="1363"/>
      <c r="G18" s="173">
        <v>0.98430580000000001</v>
      </c>
      <c r="H18" s="143" t="e">
        <f>'Crono Fis. Fin.'!I21*G18</f>
        <v>#REF!</v>
      </c>
      <c r="I18" s="143" t="e">
        <f>'Crono Fis. Fin.'!J21*G18</f>
        <v>#REF!</v>
      </c>
      <c r="J18" s="143" t="e">
        <f>'Crono Fis. Fin.'!K21*G18</f>
        <v>#REF!</v>
      </c>
      <c r="K18" s="143" t="e">
        <f>'Crono Fis. Fin.'!L21*G18</f>
        <v>#REF!</v>
      </c>
      <c r="L18" s="144"/>
      <c r="M18" s="145"/>
    </row>
    <row r="19" spans="2:14">
      <c r="B19" s="1369"/>
      <c r="C19" s="146" t="s">
        <v>53</v>
      </c>
      <c r="D19" s="1362" t="s">
        <v>97</v>
      </c>
      <c r="E19" s="1362"/>
      <c r="F19" s="1362"/>
      <c r="G19" s="142"/>
      <c r="H19" s="143"/>
      <c r="I19" s="143"/>
      <c r="J19" s="143"/>
      <c r="K19" s="143"/>
      <c r="L19" s="148" t="e">
        <f>SUM(H20:K20)</f>
        <v>#REF!</v>
      </c>
      <c r="M19" s="149" t="e">
        <f>L19/$L$55*100</f>
        <v>#REF!</v>
      </c>
    </row>
    <row r="20" spans="2:14">
      <c r="B20" s="1369"/>
      <c r="C20" s="127"/>
      <c r="D20" s="1363" t="s">
        <v>19</v>
      </c>
      <c r="E20" s="1363"/>
      <c r="F20" s="1363"/>
      <c r="G20" s="142">
        <v>1</v>
      </c>
      <c r="H20" s="143" t="e">
        <f>'Crono Fis. Fin.'!I25*$G$20</f>
        <v>#REF!</v>
      </c>
      <c r="I20" s="143" t="e">
        <f>'Crono Fis. Fin.'!J25*$G$20</f>
        <v>#REF!</v>
      </c>
      <c r="J20" s="143" t="e">
        <f>'Crono Fis. Fin.'!K25*$G$20</f>
        <v>#REF!</v>
      </c>
      <c r="K20" s="143" t="e">
        <f>'Crono Fis. Fin.'!L25*$G$20</f>
        <v>#REF!</v>
      </c>
      <c r="L20" s="148"/>
      <c r="M20" s="145"/>
    </row>
    <row r="21" spans="2:14">
      <c r="B21" s="1369"/>
      <c r="C21" s="146" t="s">
        <v>59</v>
      </c>
      <c r="D21" s="1362" t="s">
        <v>114</v>
      </c>
      <c r="E21" s="1362"/>
      <c r="F21" s="1362"/>
      <c r="G21" s="147"/>
      <c r="H21" s="148"/>
      <c r="I21" s="148"/>
      <c r="J21" s="148"/>
      <c r="K21" s="148"/>
      <c r="L21" s="148" t="e">
        <f>SUM(H22:K22)</f>
        <v>#REF!</v>
      </c>
      <c r="M21" s="149" t="e">
        <f>L21/$L$55*100</f>
        <v>#REF!</v>
      </c>
    </row>
    <row r="22" spans="2:14">
      <c r="B22" s="1369"/>
      <c r="C22" s="127"/>
      <c r="D22" s="1363" t="s">
        <v>19</v>
      </c>
      <c r="E22" s="1363"/>
      <c r="F22" s="1363"/>
      <c r="G22" s="142">
        <v>0</v>
      </c>
      <c r="H22" s="143" t="e">
        <f>'Crono Fis. Fin.'!I29*$G$22</f>
        <v>#REF!</v>
      </c>
      <c r="I22" s="143" t="e">
        <f>'Crono Fis. Fin.'!J29*$G$22</f>
        <v>#REF!</v>
      </c>
      <c r="J22" s="143" t="e">
        <f>'Crono Fis. Fin.'!K29*$G$22</f>
        <v>#REF!</v>
      </c>
      <c r="K22" s="143" t="e">
        <f>'Crono Fis. Fin.'!L29*$G$22</f>
        <v>#REF!</v>
      </c>
      <c r="L22" s="148"/>
      <c r="M22" s="149"/>
    </row>
    <row r="23" spans="2:14">
      <c r="B23" s="1369"/>
      <c r="C23" s="146" t="s">
        <v>113</v>
      </c>
      <c r="D23" s="1362" t="s">
        <v>116</v>
      </c>
      <c r="E23" s="1362"/>
      <c r="F23" s="1362"/>
      <c r="G23" s="147"/>
      <c r="H23" s="148"/>
      <c r="I23" s="148"/>
      <c r="J23" s="148"/>
      <c r="K23" s="148"/>
      <c r="L23" s="148" t="e">
        <f>SUM(H24:K24)</f>
        <v>#REF!</v>
      </c>
      <c r="M23" s="149" t="e">
        <f>L23/$L$55*100</f>
        <v>#REF!</v>
      </c>
    </row>
    <row r="24" spans="2:14">
      <c r="B24" s="1369"/>
      <c r="C24" s="127"/>
      <c r="D24" s="1363" t="s">
        <v>19</v>
      </c>
      <c r="E24" s="1363"/>
      <c r="F24" s="1363"/>
      <c r="G24" s="142">
        <v>0</v>
      </c>
      <c r="H24" s="143">
        <v>0</v>
      </c>
      <c r="I24" s="143" t="e">
        <f>'Crono Fis. Fin.'!J33</f>
        <v>#REF!</v>
      </c>
      <c r="J24" s="143" t="e">
        <f>'Crono Fis. Fin.'!K33</f>
        <v>#REF!</v>
      </c>
      <c r="K24" s="143" t="e">
        <f>'Crono Fis. Fin.'!L33</f>
        <v>#REF!</v>
      </c>
      <c r="L24" s="148"/>
      <c r="M24" s="149"/>
    </row>
    <row r="25" spans="2:14">
      <c r="B25" s="1369"/>
      <c r="D25" s="1359" t="s">
        <v>21</v>
      </c>
      <c r="E25" s="1360"/>
      <c r="F25" s="1361"/>
      <c r="G25" s="170"/>
      <c r="H25" s="148" t="e">
        <f>SUM(H14:H24)</f>
        <v>#REF!</v>
      </c>
      <c r="I25" s="148" t="e">
        <f t="shared" ref="I25:K25" si="0">SUM(I14:I24)</f>
        <v>#REF!</v>
      </c>
      <c r="J25" s="148" t="e">
        <f t="shared" si="0"/>
        <v>#REF!</v>
      </c>
      <c r="K25" s="148" t="e">
        <f t="shared" si="0"/>
        <v>#REF!</v>
      </c>
      <c r="L25" s="1364" t="e">
        <f>SUM(L13:L24)</f>
        <v>#REF!</v>
      </c>
      <c r="M25" s="1387" t="e">
        <f>L25/$L$55*100</f>
        <v>#REF!</v>
      </c>
      <c r="N25" s="160">
        <v>245850</v>
      </c>
    </row>
    <row r="26" spans="2:14">
      <c r="B26" s="1370"/>
      <c r="D26" s="1356" t="s">
        <v>22</v>
      </c>
      <c r="E26" s="1357"/>
      <c r="F26" s="1358"/>
      <c r="G26" s="171"/>
      <c r="H26" s="150" t="e">
        <f>H25</f>
        <v>#REF!</v>
      </c>
      <c r="I26" s="150" t="e">
        <f>H26+I25</f>
        <v>#REF!</v>
      </c>
      <c r="J26" s="150" t="e">
        <f>I26+J25</f>
        <v>#REF!</v>
      </c>
      <c r="K26" s="150" t="e">
        <f>J26+K25</f>
        <v>#REF!</v>
      </c>
      <c r="L26" s="1365"/>
      <c r="M26" s="1388"/>
    </row>
    <row r="27" spans="2:14" ht="4.9000000000000004" customHeight="1">
      <c r="B27" s="135"/>
      <c r="C27" s="121"/>
      <c r="D27" s="121"/>
      <c r="E27" s="121"/>
      <c r="F27" s="121"/>
      <c r="G27" s="121"/>
      <c r="H27" s="79"/>
      <c r="I27" s="79"/>
      <c r="J27" s="79"/>
      <c r="K27" s="79"/>
      <c r="L27" s="136"/>
      <c r="M27" s="137"/>
    </row>
    <row r="28" spans="2:14">
      <c r="B28" s="1368" t="s">
        <v>49</v>
      </c>
      <c r="C28" s="138" t="s">
        <v>12</v>
      </c>
      <c r="D28" s="1371" t="s">
        <v>117</v>
      </c>
      <c r="E28" s="1371"/>
      <c r="F28" s="1371"/>
      <c r="G28" s="151"/>
      <c r="H28" s="140"/>
      <c r="I28" s="152"/>
      <c r="J28" s="152"/>
      <c r="K28" s="152"/>
      <c r="L28" s="140" t="e">
        <f>SUM(H29:K29)</f>
        <v>#REF!</v>
      </c>
      <c r="M28" s="141" t="e">
        <f>L28/$L$55*100</f>
        <v>#REF!</v>
      </c>
    </row>
    <row r="29" spans="2:14">
      <c r="B29" s="1369"/>
      <c r="C29" s="127"/>
      <c r="D29" s="1363" t="s">
        <v>19</v>
      </c>
      <c r="E29" s="1363"/>
      <c r="F29" s="1363"/>
      <c r="G29" s="153">
        <f>1-G14</f>
        <v>0</v>
      </c>
      <c r="H29" s="143" t="e">
        <f>'Crono Fis. Fin.'!I13*$G$29</f>
        <v>#REF!</v>
      </c>
      <c r="I29" s="143" t="e">
        <f>'Crono Fis. Fin.'!J13*$G$29</f>
        <v>#REF!</v>
      </c>
      <c r="J29" s="143" t="e">
        <f>'Crono Fis. Fin.'!K13*$G$29</f>
        <v>#REF!</v>
      </c>
      <c r="K29" s="143" t="e">
        <f>'Crono Fis. Fin.'!L13*$G$29</f>
        <v>#REF!</v>
      </c>
      <c r="L29" s="144"/>
      <c r="M29" s="145"/>
    </row>
    <row r="30" spans="2:14">
      <c r="B30" s="1369"/>
      <c r="C30" s="146" t="s">
        <v>14</v>
      </c>
      <c r="D30" s="1362" t="s">
        <v>115</v>
      </c>
      <c r="E30" s="1362"/>
      <c r="F30" s="1362"/>
      <c r="G30" s="147"/>
      <c r="H30" s="148"/>
      <c r="I30" s="154"/>
      <c r="J30" s="154"/>
      <c r="K30" s="154"/>
      <c r="L30" s="148" t="e">
        <f>SUM(H31:K31)</f>
        <v>#REF!</v>
      </c>
      <c r="M30" s="149" t="e">
        <f>L30/$L$55*100</f>
        <v>#REF!</v>
      </c>
    </row>
    <row r="31" spans="2:14">
      <c r="B31" s="1369"/>
      <c r="C31" s="127"/>
      <c r="D31" s="1363" t="s">
        <v>19</v>
      </c>
      <c r="E31" s="1363"/>
      <c r="F31" s="1363"/>
      <c r="G31" s="153">
        <f>1-G16</f>
        <v>0</v>
      </c>
      <c r="H31" s="143" t="e">
        <f>'Crono Fis. Fin.'!I17*$G$31</f>
        <v>#REF!</v>
      </c>
      <c r="I31" s="143" t="e">
        <f>'Crono Fis. Fin.'!J17*$G$31</f>
        <v>#REF!</v>
      </c>
      <c r="J31" s="143" t="e">
        <f>'Crono Fis. Fin.'!K17*$G$31</f>
        <v>#REF!</v>
      </c>
      <c r="K31" s="143" t="e">
        <f>'Crono Fis. Fin.'!L17*$G$31</f>
        <v>#REF!</v>
      </c>
      <c r="L31" s="144"/>
      <c r="M31" s="145"/>
    </row>
    <row r="32" spans="2:14">
      <c r="B32" s="1369"/>
      <c r="C32" s="146" t="s">
        <v>16</v>
      </c>
      <c r="D32" s="1362" t="s">
        <v>17</v>
      </c>
      <c r="E32" s="1362"/>
      <c r="F32" s="1362"/>
      <c r="G32" s="147"/>
      <c r="H32" s="148"/>
      <c r="I32" s="154"/>
      <c r="J32" s="154"/>
      <c r="K32" s="154"/>
      <c r="L32" s="148" t="e">
        <f>SUM(H33:K33)</f>
        <v>#REF!</v>
      </c>
      <c r="M32" s="149" t="e">
        <f>L32/$L$55*100</f>
        <v>#REF!</v>
      </c>
      <c r="N32" s="45" t="e">
        <f>L32+L17</f>
        <v>#REF!</v>
      </c>
    </row>
    <row r="33" spans="2:14">
      <c r="B33" s="1369"/>
      <c r="C33" s="127"/>
      <c r="D33" s="1363" t="s">
        <v>19</v>
      </c>
      <c r="E33" s="1363"/>
      <c r="F33" s="1363"/>
      <c r="G33" s="172">
        <f>1-G18</f>
        <v>1.5694199999999998E-2</v>
      </c>
      <c r="H33" s="143" t="e">
        <f>'Crono Fis. Fin.'!I21*$G$33</f>
        <v>#REF!</v>
      </c>
      <c r="I33" s="143" t="e">
        <f>'Crono Fis. Fin.'!J21*$G$33</f>
        <v>#REF!</v>
      </c>
      <c r="J33" s="143" t="e">
        <f>'Crono Fis. Fin.'!K21*$G$33</f>
        <v>#REF!</v>
      </c>
      <c r="K33" s="143" t="e">
        <f>'Crono Fis. Fin.'!L21*$G$33</f>
        <v>#REF!</v>
      </c>
      <c r="L33" s="144"/>
      <c r="M33" s="145"/>
    </row>
    <row r="34" spans="2:14">
      <c r="B34" s="1369"/>
      <c r="C34" s="146" t="s">
        <v>53</v>
      </c>
      <c r="D34" s="1362" t="s">
        <v>97</v>
      </c>
      <c r="E34" s="1362"/>
      <c r="F34" s="1362"/>
      <c r="G34" s="142"/>
      <c r="H34" s="143"/>
      <c r="I34" s="143"/>
      <c r="J34" s="143"/>
      <c r="K34" s="143"/>
      <c r="L34" s="148" t="e">
        <f>SUM(H35:K35)</f>
        <v>#REF!</v>
      </c>
      <c r="M34" s="149" t="e">
        <f>L34/$L$55*100</f>
        <v>#REF!</v>
      </c>
    </row>
    <row r="35" spans="2:14">
      <c r="B35" s="1369"/>
      <c r="C35" s="127"/>
      <c r="D35" s="1363" t="s">
        <v>19</v>
      </c>
      <c r="E35" s="1363"/>
      <c r="F35" s="1363"/>
      <c r="G35" s="153">
        <f>1-G20</f>
        <v>0</v>
      </c>
      <c r="H35" s="143" t="e">
        <f>'Crono Fis. Fin.'!I25*$G$35</f>
        <v>#REF!</v>
      </c>
      <c r="I35" s="143" t="e">
        <f>'Crono Fis. Fin.'!J25*$G$35</f>
        <v>#REF!</v>
      </c>
      <c r="J35" s="143" t="e">
        <f>'Crono Fis. Fin.'!K25*$G$35</f>
        <v>#REF!</v>
      </c>
      <c r="K35" s="143" t="e">
        <f>'Crono Fis. Fin.'!L25*$G$35</f>
        <v>#REF!</v>
      </c>
      <c r="L35" s="144"/>
      <c r="M35" s="145"/>
    </row>
    <row r="36" spans="2:14">
      <c r="B36" s="1369"/>
      <c r="C36" s="146" t="s">
        <v>59</v>
      </c>
      <c r="D36" s="1362" t="s">
        <v>114</v>
      </c>
      <c r="E36" s="1362"/>
      <c r="F36" s="1362"/>
      <c r="G36" s="147"/>
      <c r="H36" s="143"/>
      <c r="I36" s="155"/>
      <c r="J36" s="155"/>
      <c r="K36" s="155"/>
      <c r="L36" s="148" t="e">
        <f>SUM(H37:K37)</f>
        <v>#REF!</v>
      </c>
      <c r="M36" s="149" t="e">
        <f>L36/$L$55*100</f>
        <v>#REF!</v>
      </c>
    </row>
    <row r="37" spans="2:14">
      <c r="B37" s="1369"/>
      <c r="C37" s="127"/>
      <c r="D37" s="1363" t="s">
        <v>19</v>
      </c>
      <c r="E37" s="1363"/>
      <c r="F37" s="1363"/>
      <c r="G37" s="153">
        <f>1-G22</f>
        <v>1</v>
      </c>
      <c r="H37" s="143" t="e">
        <f>'Crono Fis. Fin.'!I29*$G$37</f>
        <v>#REF!</v>
      </c>
      <c r="I37" s="143" t="e">
        <f>'Crono Fis. Fin.'!J29*$G$37</f>
        <v>#REF!</v>
      </c>
      <c r="J37" s="143" t="e">
        <f>'Crono Fis. Fin.'!K29*$G$37</f>
        <v>#REF!</v>
      </c>
      <c r="K37" s="143" t="e">
        <f>'Crono Fis. Fin.'!L29*$G$37</f>
        <v>#REF!</v>
      </c>
      <c r="L37" s="144"/>
      <c r="M37" s="145"/>
    </row>
    <row r="38" spans="2:14">
      <c r="B38" s="1369"/>
      <c r="C38" s="146" t="s">
        <v>113</v>
      </c>
      <c r="D38" s="1362" t="s">
        <v>116</v>
      </c>
      <c r="E38" s="1362"/>
      <c r="F38" s="1362"/>
      <c r="G38" s="147"/>
      <c r="H38" s="143"/>
      <c r="I38" s="155"/>
      <c r="J38" s="155"/>
      <c r="K38" s="155"/>
      <c r="L38" s="148" t="e">
        <f>SUM(H39:K39)</f>
        <v>#REF!</v>
      </c>
      <c r="M38" s="149" t="e">
        <f>L38/$L$55*100</f>
        <v>#REF!</v>
      </c>
    </row>
    <row r="39" spans="2:14">
      <c r="B39" s="1369"/>
      <c r="C39" s="127"/>
      <c r="D39" s="1363" t="s">
        <v>19</v>
      </c>
      <c r="E39" s="1363"/>
      <c r="F39" s="1363"/>
      <c r="G39" s="153">
        <f>1-G24</f>
        <v>1</v>
      </c>
      <c r="H39" s="143" t="e">
        <f>'Crono Fis. Fin.'!I33*$G$39</f>
        <v>#REF!</v>
      </c>
      <c r="I39" s="143" t="e">
        <f>'Crono Fis. Fin.'!J33*$G$39</f>
        <v>#REF!</v>
      </c>
      <c r="J39" s="143" t="e">
        <f>'Crono Fis. Fin.'!K33*$G$39</f>
        <v>#REF!</v>
      </c>
      <c r="K39" s="143" t="e">
        <f>'Crono Fis. Fin.'!L33*$G$39</f>
        <v>#REF!</v>
      </c>
      <c r="L39" s="144"/>
      <c r="M39" s="145"/>
    </row>
    <row r="40" spans="2:14">
      <c r="B40" s="1369"/>
      <c r="D40" s="1359" t="s">
        <v>21</v>
      </c>
      <c r="E40" s="1360"/>
      <c r="F40" s="1361"/>
      <c r="G40" s="170"/>
      <c r="H40" s="148" t="e">
        <f>SUM(H29:H39)</f>
        <v>#REF!</v>
      </c>
      <c r="I40" s="148" t="e">
        <f t="shared" ref="I40:K40" si="1">SUM(I29:I39)</f>
        <v>#REF!</v>
      </c>
      <c r="J40" s="148" t="e">
        <f t="shared" si="1"/>
        <v>#REF!</v>
      </c>
      <c r="K40" s="148" t="e">
        <f t="shared" si="1"/>
        <v>#REF!</v>
      </c>
      <c r="L40" s="1364" t="e">
        <f>SUM(L28:L39)</f>
        <v>#REF!</v>
      </c>
      <c r="M40" s="1387" t="e">
        <f>L40/$L$55*100</f>
        <v>#REF!</v>
      </c>
    </row>
    <row r="41" spans="2:14">
      <c r="B41" s="1370"/>
      <c r="D41" s="1356" t="s">
        <v>22</v>
      </c>
      <c r="E41" s="1357"/>
      <c r="F41" s="1358"/>
      <c r="G41" s="171"/>
      <c r="H41" s="150" t="e">
        <f>H40</f>
        <v>#REF!</v>
      </c>
      <c r="I41" s="150" t="e">
        <f>H41+I40</f>
        <v>#REF!</v>
      </c>
      <c r="J41" s="150" t="e">
        <f>I41+J40</f>
        <v>#REF!</v>
      </c>
      <c r="K41" s="150" t="e">
        <f>J41+K40</f>
        <v>#REF!</v>
      </c>
      <c r="L41" s="1365"/>
      <c r="M41" s="1388"/>
      <c r="N41" s="45" t="e">
        <f>M40+M25</f>
        <v>#REF!</v>
      </c>
    </row>
    <row r="42" spans="2:14" ht="4.9000000000000004" customHeight="1">
      <c r="B42" s="135"/>
      <c r="C42" s="121"/>
      <c r="D42" s="121"/>
      <c r="E42" s="121"/>
      <c r="F42" s="121"/>
      <c r="G42" s="121"/>
      <c r="H42" s="79"/>
      <c r="I42" s="79"/>
      <c r="J42" s="79"/>
      <c r="K42" s="79"/>
      <c r="L42" s="136"/>
      <c r="M42" s="137"/>
    </row>
    <row r="43" spans="2:14">
      <c r="B43" s="1389" t="s">
        <v>50</v>
      </c>
      <c r="C43" s="138" t="s">
        <v>12</v>
      </c>
      <c r="D43" s="1371" t="s">
        <v>117</v>
      </c>
      <c r="E43" s="1371"/>
      <c r="F43" s="1371"/>
      <c r="G43" s="139"/>
      <c r="H43" s="152"/>
      <c r="I43" s="152"/>
      <c r="J43" s="152"/>
      <c r="K43" s="152"/>
      <c r="L43" s="140" t="e">
        <f>SUM(L28,L13)</f>
        <v>#REF!</v>
      </c>
      <c r="M43" s="141" t="e">
        <f>L43/$L$55*100</f>
        <v>#REF!</v>
      </c>
    </row>
    <row r="44" spans="2:14">
      <c r="B44" s="1369"/>
      <c r="C44" s="127"/>
      <c r="D44" s="1363" t="s">
        <v>19</v>
      </c>
      <c r="E44" s="1363"/>
      <c r="F44" s="1363"/>
      <c r="G44" s="156">
        <f>SUM(G14,G29)</f>
        <v>1</v>
      </c>
      <c r="H44" s="143" t="e">
        <f>SUM(H14,H29)</f>
        <v>#REF!</v>
      </c>
      <c r="I44" s="143" t="e">
        <f>SUM(I14,I29)</f>
        <v>#REF!</v>
      </c>
      <c r="J44" s="143" t="e">
        <f>SUM(J14,J29)</f>
        <v>#REF!</v>
      </c>
      <c r="K44" s="143" t="e">
        <f>SUM(K14,K29)</f>
        <v>#REF!</v>
      </c>
      <c r="L44" s="157"/>
      <c r="M44" s="145"/>
    </row>
    <row r="45" spans="2:14">
      <c r="B45" s="1369"/>
      <c r="C45" s="146" t="s">
        <v>14</v>
      </c>
      <c r="D45" s="1362" t="s">
        <v>115</v>
      </c>
      <c r="E45" s="1362"/>
      <c r="F45" s="1362"/>
      <c r="G45" s="158"/>
      <c r="H45" s="148"/>
      <c r="I45" s="148"/>
      <c r="J45" s="148"/>
      <c r="K45" s="148"/>
      <c r="L45" s="148" t="e">
        <f>SUM(L30,L15)</f>
        <v>#REF!</v>
      </c>
      <c r="M45" s="149" t="e">
        <f>L45/$L$55*100</f>
        <v>#REF!</v>
      </c>
    </row>
    <row r="46" spans="2:14">
      <c r="B46" s="1369"/>
      <c r="C46" s="127"/>
      <c r="D46" s="1363" t="s">
        <v>19</v>
      </c>
      <c r="E46" s="1363"/>
      <c r="F46" s="1363"/>
      <c r="G46" s="156">
        <f>SUM(G16,G31)</f>
        <v>1</v>
      </c>
      <c r="H46" s="143" t="e">
        <f>SUM(H16,H31)</f>
        <v>#REF!</v>
      </c>
      <c r="I46" s="143" t="e">
        <f>SUM(I16,I31)</f>
        <v>#REF!</v>
      </c>
      <c r="J46" s="143" t="e">
        <f>SUM(J16,J31)</f>
        <v>#REF!</v>
      </c>
      <c r="K46" s="143" t="e">
        <f>SUM(K16,K31)</f>
        <v>#REF!</v>
      </c>
      <c r="L46" s="157"/>
      <c r="M46" s="145"/>
    </row>
    <row r="47" spans="2:14">
      <c r="B47" s="1369"/>
      <c r="C47" s="146" t="s">
        <v>16</v>
      </c>
      <c r="D47" s="1362" t="s">
        <v>17</v>
      </c>
      <c r="E47" s="1362"/>
      <c r="F47" s="1362"/>
      <c r="G47" s="158"/>
      <c r="H47" s="148"/>
      <c r="I47" s="148"/>
      <c r="J47" s="148"/>
      <c r="K47" s="148"/>
      <c r="L47" s="148" t="e">
        <f>SUM(L32,L17)</f>
        <v>#REF!</v>
      </c>
      <c r="M47" s="149" t="e">
        <f>L47/$L$55*100</f>
        <v>#REF!</v>
      </c>
    </row>
    <row r="48" spans="2:14">
      <c r="B48" s="1369"/>
      <c r="C48" s="127"/>
      <c r="D48" s="1363" t="s">
        <v>19</v>
      </c>
      <c r="E48" s="1363"/>
      <c r="F48" s="1363"/>
      <c r="G48" s="156">
        <f>SUM(G18,G33)</f>
        <v>1</v>
      </c>
      <c r="H48" s="143" t="e">
        <f>SUM(H18,H33)</f>
        <v>#REF!</v>
      </c>
      <c r="I48" s="143" t="e">
        <f>SUM(I18,I33)</f>
        <v>#REF!</v>
      </c>
      <c r="J48" s="143" t="e">
        <f>SUM(J18,J33)</f>
        <v>#REF!</v>
      </c>
      <c r="K48" s="143" t="e">
        <f>SUM(K18,K33)</f>
        <v>#REF!</v>
      </c>
      <c r="L48" s="144"/>
      <c r="M48" s="145"/>
    </row>
    <row r="49" spans="2:13">
      <c r="B49" s="1369"/>
      <c r="C49" s="146" t="s">
        <v>53</v>
      </c>
      <c r="D49" s="1362" t="s">
        <v>97</v>
      </c>
      <c r="E49" s="1362"/>
      <c r="F49" s="1362"/>
      <c r="G49" s="156"/>
      <c r="H49" s="143"/>
      <c r="I49" s="143"/>
      <c r="J49" s="143"/>
      <c r="K49" s="143"/>
      <c r="L49" s="148" t="e">
        <f>SUM(L34,L19)</f>
        <v>#REF!</v>
      </c>
      <c r="M49" s="149" t="e">
        <f>L49/$L$55*100</f>
        <v>#REF!</v>
      </c>
    </row>
    <row r="50" spans="2:13">
      <c r="B50" s="1369"/>
      <c r="C50" s="127"/>
      <c r="D50" s="1363" t="s">
        <v>19</v>
      </c>
      <c r="E50" s="1363"/>
      <c r="F50" s="1363"/>
      <c r="G50" s="156">
        <f>SUM(G20,G35)</f>
        <v>1</v>
      </c>
      <c r="H50" s="143" t="e">
        <f>SUM(H20,H35)</f>
        <v>#REF!</v>
      </c>
      <c r="I50" s="143" t="e">
        <f>SUM(I20,I35)</f>
        <v>#REF!</v>
      </c>
      <c r="J50" s="143" t="e">
        <f>SUM(J20,J35)</f>
        <v>#REF!</v>
      </c>
      <c r="K50" s="143" t="e">
        <f>SUM(K20,K35)</f>
        <v>#REF!</v>
      </c>
      <c r="L50" s="144"/>
      <c r="M50" s="145"/>
    </row>
    <row r="51" spans="2:13">
      <c r="B51" s="1369"/>
      <c r="C51" s="146" t="s">
        <v>59</v>
      </c>
      <c r="D51" s="1362" t="s">
        <v>114</v>
      </c>
      <c r="E51" s="1362"/>
      <c r="F51" s="1362"/>
      <c r="G51" s="144"/>
      <c r="H51" s="144"/>
      <c r="I51" s="144"/>
      <c r="J51" s="144"/>
      <c r="K51" s="144"/>
      <c r="L51" s="148" t="e">
        <f>SUM(L36,L21)</f>
        <v>#REF!</v>
      </c>
      <c r="M51" s="149" t="e">
        <f>L51/$L$55*100</f>
        <v>#REF!</v>
      </c>
    </row>
    <row r="52" spans="2:13">
      <c r="B52" s="1369"/>
      <c r="C52" s="127"/>
      <c r="D52" s="1363" t="s">
        <v>19</v>
      </c>
      <c r="E52" s="1363"/>
      <c r="F52" s="1363"/>
      <c r="G52" s="156">
        <f>SUM(G22,G37)</f>
        <v>1</v>
      </c>
      <c r="H52" s="143" t="e">
        <f>SUM(H22,H37)</f>
        <v>#REF!</v>
      </c>
      <c r="I52" s="143" t="e">
        <f>SUM(I22,I37)</f>
        <v>#REF!</v>
      </c>
      <c r="J52" s="143" t="e">
        <f>SUM(J22,J37)</f>
        <v>#REF!</v>
      </c>
      <c r="K52" s="143" t="e">
        <f>SUM(K22,K37)</f>
        <v>#REF!</v>
      </c>
      <c r="L52" s="144"/>
      <c r="M52" s="145"/>
    </row>
    <row r="53" spans="2:13">
      <c r="B53" s="1369"/>
      <c r="C53" s="146" t="s">
        <v>113</v>
      </c>
      <c r="D53" s="1362" t="s">
        <v>116</v>
      </c>
      <c r="E53" s="1362"/>
      <c r="F53" s="1362"/>
      <c r="G53" s="144"/>
      <c r="H53" s="144"/>
      <c r="I53" s="144"/>
      <c r="J53" s="144"/>
      <c r="K53" s="144"/>
      <c r="L53" s="148" t="e">
        <f>SUM(L38,L23)</f>
        <v>#REF!</v>
      </c>
      <c r="M53" s="149" t="e">
        <f>L53/$L$55*100</f>
        <v>#REF!</v>
      </c>
    </row>
    <row r="54" spans="2:13">
      <c r="B54" s="1369"/>
      <c r="C54" s="127"/>
      <c r="D54" s="1363" t="s">
        <v>19</v>
      </c>
      <c r="E54" s="1363"/>
      <c r="F54" s="1363"/>
      <c r="G54" s="156">
        <f>SUM(G24,G39)</f>
        <v>1</v>
      </c>
      <c r="H54" s="143" t="e">
        <f>SUM(H24,H39)</f>
        <v>#REF!</v>
      </c>
      <c r="I54" s="143" t="e">
        <f t="shared" ref="I54:K54" si="2">SUM(I30,I39)</f>
        <v>#REF!</v>
      </c>
      <c r="J54" s="143" t="e">
        <f t="shared" si="2"/>
        <v>#REF!</v>
      </c>
      <c r="K54" s="143" t="e">
        <f t="shared" si="2"/>
        <v>#REF!</v>
      </c>
      <c r="L54" s="144"/>
      <c r="M54" s="145"/>
    </row>
    <row r="55" spans="2:13">
      <c r="B55" s="1369"/>
      <c r="D55" s="1359" t="s">
        <v>21</v>
      </c>
      <c r="E55" s="1360"/>
      <c r="F55" s="1361"/>
      <c r="G55" s="165"/>
      <c r="H55" s="148" t="e">
        <f>SUM(H44:H54)</f>
        <v>#REF!</v>
      </c>
      <c r="I55" s="148" t="e">
        <f>SUM(I44:I54)</f>
        <v>#REF!</v>
      </c>
      <c r="J55" s="148" t="e">
        <f>SUM(J44:J54)</f>
        <v>#REF!</v>
      </c>
      <c r="K55" s="148" t="e">
        <f>SUM(K44:K54)</f>
        <v>#REF!</v>
      </c>
      <c r="L55" s="1364" t="e">
        <f>SUM(L43:L54)</f>
        <v>#REF!</v>
      </c>
      <c r="M55" s="1387" t="e">
        <f>L55/$L$55*100</f>
        <v>#REF!</v>
      </c>
    </row>
    <row r="56" spans="2:13">
      <c r="B56" s="1370"/>
      <c r="D56" s="1356" t="s">
        <v>22</v>
      </c>
      <c r="E56" s="1357"/>
      <c r="F56" s="1358"/>
      <c r="G56" s="166"/>
      <c r="H56" s="150" t="e">
        <f>H55</f>
        <v>#REF!</v>
      </c>
      <c r="I56" s="150" t="e">
        <f>H56+I55</f>
        <v>#REF!</v>
      </c>
      <c r="J56" s="150" t="e">
        <f>I56+J55</f>
        <v>#REF!</v>
      </c>
      <c r="K56" s="150" t="e">
        <f>J56+K55</f>
        <v>#REF!</v>
      </c>
      <c r="L56" s="1365"/>
      <c r="M56" s="1388"/>
    </row>
    <row r="57" spans="2:13">
      <c r="B57" s="174"/>
      <c r="C57" s="175"/>
      <c r="D57" s="175"/>
      <c r="E57" s="174"/>
      <c r="F57" s="174"/>
      <c r="G57" s="174"/>
      <c r="H57" s="176"/>
      <c r="I57" s="176"/>
      <c r="J57" s="176"/>
      <c r="K57" s="176"/>
      <c r="L57" s="174"/>
      <c r="M57" s="177"/>
    </row>
    <row r="64" spans="2:13" ht="15" customHeight="1"/>
  </sheetData>
  <mergeCells count="60">
    <mergeCell ref="M10:M11"/>
    <mergeCell ref="M55:M56"/>
    <mergeCell ref="L55:L56"/>
    <mergeCell ref="B43:B56"/>
    <mergeCell ref="D43:F43"/>
    <mergeCell ref="D44:F44"/>
    <mergeCell ref="D46:F46"/>
    <mergeCell ref="D47:F47"/>
    <mergeCell ref="D48:F48"/>
    <mergeCell ref="B28:B41"/>
    <mergeCell ref="D28:F28"/>
    <mergeCell ref="D29:F29"/>
    <mergeCell ref="D49:F49"/>
    <mergeCell ref="D22:F22"/>
    <mergeCell ref="M40:M41"/>
    <mergeCell ref="M25:M26"/>
    <mergeCell ref="B8:M8"/>
    <mergeCell ref="B9:M9"/>
    <mergeCell ref="B13:B26"/>
    <mergeCell ref="D13:F13"/>
    <mergeCell ref="B10:B11"/>
    <mergeCell ref="C10:C11"/>
    <mergeCell ref="D10:F11"/>
    <mergeCell ref="D18:F18"/>
    <mergeCell ref="D14:F14"/>
    <mergeCell ref="D16:F16"/>
    <mergeCell ref="D15:F15"/>
    <mergeCell ref="D17:F17"/>
    <mergeCell ref="G10:G11"/>
    <mergeCell ref="H10:K10"/>
    <mergeCell ref="L10:L11"/>
    <mergeCell ref="D21:F21"/>
    <mergeCell ref="D19:F19"/>
    <mergeCell ref="D20:F20"/>
    <mergeCell ref="D34:F34"/>
    <mergeCell ref="D35:F35"/>
    <mergeCell ref="D23:F23"/>
    <mergeCell ref="D24:F24"/>
    <mergeCell ref="L40:L41"/>
    <mergeCell ref="L25:L26"/>
    <mergeCell ref="D31:F31"/>
    <mergeCell ref="D32:F32"/>
    <mergeCell ref="D33:F33"/>
    <mergeCell ref="D30:F30"/>
    <mergeCell ref="D56:F56"/>
    <mergeCell ref="D40:F40"/>
    <mergeCell ref="D41:F41"/>
    <mergeCell ref="D25:F25"/>
    <mergeCell ref="D26:F26"/>
    <mergeCell ref="D38:F38"/>
    <mergeCell ref="D39:F39"/>
    <mergeCell ref="D53:F53"/>
    <mergeCell ref="D54:F54"/>
    <mergeCell ref="D55:F55"/>
    <mergeCell ref="D36:F36"/>
    <mergeCell ref="D37:F37"/>
    <mergeCell ref="D51:F51"/>
    <mergeCell ref="D52:F52"/>
    <mergeCell ref="D45:F45"/>
    <mergeCell ref="D50:F50"/>
  </mergeCells>
  <pageMargins left="0.59055118110236227" right="0.39370078740157483" top="0.78740157480314965" bottom="0.59055118110236227" header="0.31496062992125984" footer="0.31496062992125984"/>
  <pageSetup paperSize="9" scale="90" orientation="portrait" horizontalDpi="300" verticalDpi="300" r:id="rId1"/>
  <headerFooter>
    <oddFooter xml:space="preserve">&amp;R___________________________________________________________________________
PROJETO: Lincoln Cartaxo de Lira Júnior – Eng° Civil CREA 160 814 689 - 8 – Tel. (83) 9 9924 4447               </oddFooter>
  </headerFooter>
  <rowBreaks count="1" manualBreakCount="1">
    <brk id="1" max="16383" man="1"/>
  </rowBreaks>
  <colBreaks count="1" manualBreakCount="1">
    <brk id="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dimension ref="A1:F77"/>
  <sheetViews>
    <sheetView view="pageBreakPreview" topLeftCell="A52" zoomScaleNormal="100" zoomScaleSheetLayoutView="100" workbookViewId="0">
      <selection activeCell="J15" sqref="J15:J22"/>
    </sheetView>
  </sheetViews>
  <sheetFormatPr defaultRowHeight="15"/>
  <cols>
    <col min="1" max="1" width="5.7109375" style="828" bestFit="1" customWidth="1"/>
    <col min="2" max="2" width="61.42578125" style="828" bestFit="1" customWidth="1"/>
    <col min="3" max="3" width="8.7109375" style="828" bestFit="1" customWidth="1"/>
    <col min="4" max="4" width="11.42578125" style="828" bestFit="1" customWidth="1"/>
    <col min="5" max="16384" width="9.140625" style="828"/>
  </cols>
  <sheetData>
    <row r="1" spans="1:4">
      <c r="A1" s="1062" t="s">
        <v>225</v>
      </c>
      <c r="B1" s="1062"/>
      <c r="C1" s="1062"/>
      <c r="D1" s="1062"/>
    </row>
    <row r="2" spans="1:4" ht="15.75" thickBot="1">
      <c r="A2" s="832"/>
      <c r="B2" s="180"/>
      <c r="C2" s="181"/>
      <c r="D2" s="181"/>
    </row>
    <row r="3" spans="1:4" ht="15.75" thickBot="1">
      <c r="A3" s="182" t="s">
        <v>29</v>
      </c>
      <c r="B3" s="183" t="s">
        <v>30</v>
      </c>
      <c r="C3" s="184" t="s">
        <v>226</v>
      </c>
      <c r="D3" s="184" t="s">
        <v>227</v>
      </c>
    </row>
    <row r="4" spans="1:4">
      <c r="A4" s="185" t="s">
        <v>181</v>
      </c>
      <c r="B4" s="186" t="s">
        <v>228</v>
      </c>
      <c r="C4" s="187">
        <v>36.799999999999997</v>
      </c>
      <c r="D4" s="187">
        <v>36.799999999999997</v>
      </c>
    </row>
    <row r="5" spans="1:4">
      <c r="A5" s="188" t="s">
        <v>229</v>
      </c>
      <c r="B5" s="189" t="s">
        <v>230</v>
      </c>
      <c r="C5" s="190">
        <v>20</v>
      </c>
      <c r="D5" s="190">
        <v>20</v>
      </c>
    </row>
    <row r="6" spans="1:4">
      <c r="A6" s="188" t="s">
        <v>231</v>
      </c>
      <c r="B6" s="191" t="s">
        <v>232</v>
      </c>
      <c r="C6" s="190">
        <v>1.5</v>
      </c>
      <c r="D6" s="190">
        <v>1.5</v>
      </c>
    </row>
    <row r="7" spans="1:4">
      <c r="A7" s="188" t="s">
        <v>233</v>
      </c>
      <c r="B7" s="189" t="s">
        <v>234</v>
      </c>
      <c r="C7" s="190">
        <v>1</v>
      </c>
      <c r="D7" s="190">
        <v>1</v>
      </c>
    </row>
    <row r="8" spans="1:4">
      <c r="A8" s="188" t="s">
        <v>235</v>
      </c>
      <c r="B8" s="189" t="s">
        <v>236</v>
      </c>
      <c r="C8" s="190">
        <v>0.2</v>
      </c>
      <c r="D8" s="190">
        <v>0.2</v>
      </c>
    </row>
    <row r="9" spans="1:4">
      <c r="A9" s="188" t="s">
        <v>237</v>
      </c>
      <c r="B9" s="189" t="s">
        <v>238</v>
      </c>
      <c r="C9" s="190">
        <v>0.6</v>
      </c>
      <c r="D9" s="190">
        <v>0.6</v>
      </c>
    </row>
    <row r="10" spans="1:4">
      <c r="A10" s="188" t="s">
        <v>239</v>
      </c>
      <c r="B10" s="189" t="s">
        <v>240</v>
      </c>
      <c r="C10" s="190">
        <v>2.5</v>
      </c>
      <c r="D10" s="190">
        <v>2.5</v>
      </c>
    </row>
    <row r="11" spans="1:4">
      <c r="A11" s="188" t="s">
        <v>241</v>
      </c>
      <c r="B11" s="189" t="s">
        <v>242</v>
      </c>
      <c r="C11" s="190">
        <v>3</v>
      </c>
      <c r="D11" s="190">
        <v>3</v>
      </c>
    </row>
    <row r="12" spans="1:4">
      <c r="A12" s="188" t="s">
        <v>243</v>
      </c>
      <c r="B12" s="189" t="s">
        <v>244</v>
      </c>
      <c r="C12" s="190">
        <v>8</v>
      </c>
      <c r="D12" s="190">
        <v>8</v>
      </c>
    </row>
    <row r="13" spans="1:4" ht="15.75" thickBot="1">
      <c r="A13" s="188" t="s">
        <v>1550</v>
      </c>
      <c r="B13" s="189" t="s">
        <v>1551</v>
      </c>
      <c r="C13" s="190">
        <v>0</v>
      </c>
      <c r="D13" s="190">
        <v>0</v>
      </c>
    </row>
    <row r="14" spans="1:4">
      <c r="A14" s="185" t="s">
        <v>153</v>
      </c>
      <c r="B14" s="186" t="s">
        <v>245</v>
      </c>
      <c r="C14" s="187">
        <v>50.51</v>
      </c>
      <c r="D14" s="187">
        <v>20.28</v>
      </c>
    </row>
    <row r="15" spans="1:4">
      <c r="A15" s="188" t="s">
        <v>246</v>
      </c>
      <c r="B15" s="189" t="s">
        <v>247</v>
      </c>
      <c r="C15" s="190">
        <v>18.010000000000002</v>
      </c>
      <c r="D15" s="190">
        <v>0</v>
      </c>
    </row>
    <row r="16" spans="1:4">
      <c r="A16" s="188" t="s">
        <v>248</v>
      </c>
      <c r="B16" s="189" t="s">
        <v>249</v>
      </c>
      <c r="C16" s="190">
        <v>4.3</v>
      </c>
      <c r="D16" s="190">
        <v>0</v>
      </c>
    </row>
    <row r="17" spans="1:4">
      <c r="A17" s="188" t="s">
        <v>250</v>
      </c>
      <c r="B17" s="189" t="s">
        <v>251</v>
      </c>
      <c r="C17" s="190">
        <v>0.87</v>
      </c>
      <c r="D17" s="190">
        <v>0.67</v>
      </c>
    </row>
    <row r="18" spans="1:4">
      <c r="A18" s="188" t="s">
        <v>252</v>
      </c>
      <c r="B18" s="189" t="s">
        <v>253</v>
      </c>
      <c r="C18" s="190">
        <v>10.78</v>
      </c>
      <c r="D18" s="190">
        <v>8.33</v>
      </c>
    </row>
    <row r="19" spans="1:4">
      <c r="A19" s="188" t="s">
        <v>254</v>
      </c>
      <c r="B19" s="189" t="s">
        <v>255</v>
      </c>
      <c r="C19" s="190">
        <v>7.0000000000000007E-2</v>
      </c>
      <c r="D19" s="190">
        <v>0.06</v>
      </c>
    </row>
    <row r="20" spans="1:4">
      <c r="A20" s="188" t="s">
        <v>256</v>
      </c>
      <c r="B20" s="189" t="s">
        <v>257</v>
      </c>
      <c r="C20" s="190">
        <v>0.72</v>
      </c>
      <c r="D20" s="190">
        <v>0.56000000000000005</v>
      </c>
    </row>
    <row r="21" spans="1:4">
      <c r="A21" s="188" t="s">
        <v>258</v>
      </c>
      <c r="B21" s="189" t="s">
        <v>259</v>
      </c>
      <c r="C21" s="190">
        <v>1.98</v>
      </c>
      <c r="D21" s="190" t="s">
        <v>52</v>
      </c>
    </row>
    <row r="22" spans="1:4">
      <c r="A22" s="188" t="s">
        <v>260</v>
      </c>
      <c r="B22" s="189" t="s">
        <v>261</v>
      </c>
      <c r="C22" s="190">
        <v>0.11</v>
      </c>
      <c r="D22" s="190">
        <v>0.08</v>
      </c>
    </row>
    <row r="23" spans="1:4">
      <c r="A23" s="188" t="s">
        <v>262</v>
      </c>
      <c r="B23" s="189" t="s">
        <v>263</v>
      </c>
      <c r="C23" s="190">
        <v>13.64</v>
      </c>
      <c r="D23" s="190">
        <v>10.55</v>
      </c>
    </row>
    <row r="24" spans="1:4">
      <c r="A24" s="188" t="s">
        <v>264</v>
      </c>
      <c r="B24" s="189" t="s">
        <v>265</v>
      </c>
      <c r="C24" s="190">
        <v>0.03</v>
      </c>
      <c r="D24" s="190">
        <v>0.03</v>
      </c>
    </row>
    <row r="25" spans="1:4" ht="15.75" thickBot="1">
      <c r="A25" s="188"/>
      <c r="B25" s="191"/>
      <c r="C25" s="192"/>
      <c r="D25" s="192"/>
    </row>
    <row r="26" spans="1:4">
      <c r="A26" s="185" t="s">
        <v>177</v>
      </c>
      <c r="B26" s="186" t="s">
        <v>266</v>
      </c>
      <c r="C26" s="187">
        <v>9.52</v>
      </c>
      <c r="D26" s="187">
        <v>7.38</v>
      </c>
    </row>
    <row r="27" spans="1:4">
      <c r="A27" s="188" t="s">
        <v>267</v>
      </c>
      <c r="B27" s="189" t="s">
        <v>268</v>
      </c>
      <c r="C27" s="190">
        <v>4.45</v>
      </c>
      <c r="D27" s="190">
        <v>3.45</v>
      </c>
    </row>
    <row r="28" spans="1:4">
      <c r="A28" s="188" t="s">
        <v>269</v>
      </c>
      <c r="B28" s="189" t="s">
        <v>270</v>
      </c>
      <c r="C28" s="190">
        <v>0.1</v>
      </c>
      <c r="D28" s="190">
        <v>0.08</v>
      </c>
    </row>
    <row r="29" spans="1:4">
      <c r="A29" s="188" t="s">
        <v>271</v>
      </c>
      <c r="B29" s="189" t="s">
        <v>272</v>
      </c>
      <c r="C29" s="190">
        <v>0.5</v>
      </c>
      <c r="D29" s="190">
        <v>0.39</v>
      </c>
    </row>
    <row r="30" spans="1:4">
      <c r="A30" s="188" t="s">
        <v>273</v>
      </c>
      <c r="B30" s="189" t="s">
        <v>274</v>
      </c>
      <c r="C30" s="190">
        <v>4.0999999999999996</v>
      </c>
      <c r="D30" s="190">
        <v>3.17</v>
      </c>
    </row>
    <row r="31" spans="1:4">
      <c r="A31" s="188" t="s">
        <v>275</v>
      </c>
      <c r="B31" s="189" t="s">
        <v>276</v>
      </c>
      <c r="C31" s="190">
        <v>0.37</v>
      </c>
      <c r="D31" s="190">
        <v>0.28999999999999998</v>
      </c>
    </row>
    <row r="32" spans="1:4" ht="15.75" thickBot="1">
      <c r="A32" s="188"/>
      <c r="B32" s="189"/>
      <c r="C32" s="190"/>
      <c r="D32" s="190"/>
    </row>
    <row r="33" spans="1:6">
      <c r="A33" s="185" t="s">
        <v>277</v>
      </c>
      <c r="B33" s="186" t="s">
        <v>278</v>
      </c>
      <c r="C33" s="187">
        <v>18.98</v>
      </c>
      <c r="D33" s="187">
        <v>7.77</v>
      </c>
    </row>
    <row r="34" spans="1:6">
      <c r="A34" s="188" t="s">
        <v>279</v>
      </c>
      <c r="B34" s="189" t="s">
        <v>280</v>
      </c>
      <c r="C34" s="190">
        <v>18.59</v>
      </c>
      <c r="D34" s="190">
        <v>7.46</v>
      </c>
    </row>
    <row r="35" spans="1:6" ht="39">
      <c r="A35" s="188" t="s">
        <v>281</v>
      </c>
      <c r="B35" s="193" t="s">
        <v>282</v>
      </c>
      <c r="C35" s="192">
        <v>0.39</v>
      </c>
      <c r="D35" s="192">
        <v>0.31</v>
      </c>
      <c r="F35" s="828" t="s">
        <v>1594</v>
      </c>
    </row>
    <row r="36" spans="1:6">
      <c r="A36" s="188"/>
      <c r="B36" s="189"/>
      <c r="C36" s="190"/>
      <c r="D36" s="190"/>
    </row>
    <row r="37" spans="1:6" ht="15.75" thickBot="1">
      <c r="A37" s="194"/>
      <c r="B37" s="195"/>
      <c r="C37" s="196"/>
      <c r="D37" s="196"/>
    </row>
    <row r="38" spans="1:6">
      <c r="A38" s="185"/>
      <c r="B38" s="186" t="s">
        <v>283</v>
      </c>
      <c r="C38" s="187">
        <v>115.81</v>
      </c>
      <c r="D38" s="187">
        <v>72.23</v>
      </c>
    </row>
    <row r="40" spans="1:6">
      <c r="A40" s="1062" t="s">
        <v>225</v>
      </c>
      <c r="B40" s="1062"/>
      <c r="C40" s="1062"/>
      <c r="D40" s="1062"/>
    </row>
    <row r="41" spans="1:6" ht="15.75" thickBot="1">
      <c r="A41" s="990"/>
      <c r="B41" s="991"/>
      <c r="C41" s="181"/>
      <c r="D41" s="181"/>
    </row>
    <row r="42" spans="1:6" ht="15.75" thickBot="1">
      <c r="A42" s="182" t="s">
        <v>29</v>
      </c>
      <c r="B42" s="183" t="s">
        <v>30</v>
      </c>
      <c r="C42" s="184" t="s">
        <v>226</v>
      </c>
      <c r="D42" s="184" t="s">
        <v>227</v>
      </c>
    </row>
    <row r="43" spans="1:6">
      <c r="A43" s="185" t="s">
        <v>181</v>
      </c>
      <c r="B43" s="186" t="s">
        <v>228</v>
      </c>
      <c r="C43" s="187">
        <v>16.8</v>
      </c>
      <c r="D43" s="187">
        <v>16.8</v>
      </c>
    </row>
    <row r="44" spans="1:6">
      <c r="A44" s="188" t="s">
        <v>229</v>
      </c>
      <c r="B44" s="189" t="s">
        <v>230</v>
      </c>
      <c r="C44" s="190">
        <v>0</v>
      </c>
      <c r="D44" s="190">
        <v>0</v>
      </c>
    </row>
    <row r="45" spans="1:6">
      <c r="A45" s="188" t="s">
        <v>231</v>
      </c>
      <c r="B45" s="189" t="s">
        <v>232</v>
      </c>
      <c r="C45" s="190">
        <v>1.5</v>
      </c>
      <c r="D45" s="190">
        <v>1.5</v>
      </c>
    </row>
    <row r="46" spans="1:6">
      <c r="A46" s="188" t="s">
        <v>233</v>
      </c>
      <c r="B46" s="189" t="s">
        <v>234</v>
      </c>
      <c r="C46" s="190">
        <v>1</v>
      </c>
      <c r="D46" s="190">
        <v>1</v>
      </c>
    </row>
    <row r="47" spans="1:6">
      <c r="A47" s="188" t="s">
        <v>235</v>
      </c>
      <c r="B47" s="189" t="s">
        <v>236</v>
      </c>
      <c r="C47" s="190">
        <v>0.2</v>
      </c>
      <c r="D47" s="190">
        <v>0.2</v>
      </c>
    </row>
    <row r="48" spans="1:6">
      <c r="A48" s="188" t="s">
        <v>237</v>
      </c>
      <c r="B48" s="189" t="s">
        <v>238</v>
      </c>
      <c r="C48" s="190">
        <v>0.6</v>
      </c>
      <c r="D48" s="190">
        <v>0.6</v>
      </c>
    </row>
    <row r="49" spans="1:4">
      <c r="A49" s="188" t="s">
        <v>239</v>
      </c>
      <c r="B49" s="189" t="s">
        <v>240</v>
      </c>
      <c r="C49" s="190">
        <v>2.5</v>
      </c>
      <c r="D49" s="190">
        <v>2.5</v>
      </c>
    </row>
    <row r="50" spans="1:4">
      <c r="A50" s="188" t="s">
        <v>241</v>
      </c>
      <c r="B50" s="189" t="s">
        <v>242</v>
      </c>
      <c r="C50" s="190">
        <v>3</v>
      </c>
      <c r="D50" s="190">
        <v>3</v>
      </c>
    </row>
    <row r="51" spans="1:4">
      <c r="A51" s="188" t="s">
        <v>243</v>
      </c>
      <c r="B51" s="189" t="s">
        <v>244</v>
      </c>
      <c r="C51" s="190">
        <v>8</v>
      </c>
      <c r="D51" s="190">
        <v>8</v>
      </c>
    </row>
    <row r="52" spans="1:4" ht="15.75" thickBot="1">
      <c r="A52" s="188" t="s">
        <v>1550</v>
      </c>
      <c r="B52" s="189" t="s">
        <v>1551</v>
      </c>
      <c r="C52" s="190">
        <v>0</v>
      </c>
      <c r="D52" s="190">
        <v>0</v>
      </c>
    </row>
    <row r="53" spans="1:4">
      <c r="A53" s="185" t="s">
        <v>153</v>
      </c>
      <c r="B53" s="186" t="s">
        <v>245</v>
      </c>
      <c r="C53" s="187">
        <v>50.51</v>
      </c>
      <c r="D53" s="187">
        <v>20.28</v>
      </c>
    </row>
    <row r="54" spans="1:4">
      <c r="A54" s="188" t="s">
        <v>246</v>
      </c>
      <c r="B54" s="189" t="s">
        <v>247</v>
      </c>
      <c r="C54" s="190">
        <v>18.010000000000002</v>
      </c>
      <c r="D54" s="190">
        <v>0</v>
      </c>
    </row>
    <row r="55" spans="1:4">
      <c r="A55" s="188" t="s">
        <v>248</v>
      </c>
      <c r="B55" s="189" t="s">
        <v>249</v>
      </c>
      <c r="C55" s="190">
        <v>4.3</v>
      </c>
      <c r="D55" s="190">
        <v>0</v>
      </c>
    </row>
    <row r="56" spans="1:4">
      <c r="A56" s="188" t="s">
        <v>250</v>
      </c>
      <c r="B56" s="189" t="s">
        <v>251</v>
      </c>
      <c r="C56" s="190">
        <v>0.87</v>
      </c>
      <c r="D56" s="190">
        <v>0.67</v>
      </c>
    </row>
    <row r="57" spans="1:4">
      <c r="A57" s="188" t="s">
        <v>252</v>
      </c>
      <c r="B57" s="189" t="s">
        <v>253</v>
      </c>
      <c r="C57" s="190">
        <v>10.78</v>
      </c>
      <c r="D57" s="190">
        <v>8.33</v>
      </c>
    </row>
    <row r="58" spans="1:4">
      <c r="A58" s="188" t="s">
        <v>254</v>
      </c>
      <c r="B58" s="189" t="s">
        <v>255</v>
      </c>
      <c r="C58" s="190">
        <v>7.0000000000000007E-2</v>
      </c>
      <c r="D58" s="190">
        <v>0.06</v>
      </c>
    </row>
    <row r="59" spans="1:4">
      <c r="A59" s="188" t="s">
        <v>256</v>
      </c>
      <c r="B59" s="189" t="s">
        <v>257</v>
      </c>
      <c r="C59" s="190">
        <v>0.72</v>
      </c>
      <c r="D59" s="190">
        <v>0.56000000000000005</v>
      </c>
    </row>
    <row r="60" spans="1:4">
      <c r="A60" s="188" t="s">
        <v>258</v>
      </c>
      <c r="B60" s="189" t="s">
        <v>259</v>
      </c>
      <c r="C60" s="190">
        <v>1.98</v>
      </c>
      <c r="D60" s="190" t="s">
        <v>52</v>
      </c>
    </row>
    <row r="61" spans="1:4">
      <c r="A61" s="188" t="s">
        <v>260</v>
      </c>
      <c r="B61" s="189" t="s">
        <v>261</v>
      </c>
      <c r="C61" s="190">
        <v>0.11</v>
      </c>
      <c r="D61" s="190">
        <v>0.08</v>
      </c>
    </row>
    <row r="62" spans="1:4">
      <c r="A62" s="188" t="s">
        <v>262</v>
      </c>
      <c r="B62" s="189" t="s">
        <v>263</v>
      </c>
      <c r="C62" s="190">
        <v>13.64</v>
      </c>
      <c r="D62" s="190">
        <v>10.55</v>
      </c>
    </row>
    <row r="63" spans="1:4">
      <c r="A63" s="188" t="s">
        <v>264</v>
      </c>
      <c r="B63" s="189" t="s">
        <v>265</v>
      </c>
      <c r="C63" s="190">
        <v>0.03</v>
      </c>
      <c r="D63" s="190">
        <v>0.03</v>
      </c>
    </row>
    <row r="64" spans="1:4" ht="15.75" thickBot="1">
      <c r="A64" s="188"/>
      <c r="B64" s="189"/>
      <c r="C64" s="192"/>
      <c r="D64" s="192"/>
    </row>
    <row r="65" spans="1:4">
      <c r="A65" s="185" t="s">
        <v>177</v>
      </c>
      <c r="B65" s="186" t="s">
        <v>266</v>
      </c>
      <c r="C65" s="187">
        <v>9.52</v>
      </c>
      <c r="D65" s="187">
        <v>7.38</v>
      </c>
    </row>
    <row r="66" spans="1:4">
      <c r="A66" s="188" t="s">
        <v>267</v>
      </c>
      <c r="B66" s="189" t="s">
        <v>268</v>
      </c>
      <c r="C66" s="190">
        <v>4.45</v>
      </c>
      <c r="D66" s="190">
        <v>3.45</v>
      </c>
    </row>
    <row r="67" spans="1:4">
      <c r="A67" s="188" t="s">
        <v>269</v>
      </c>
      <c r="B67" s="189" t="s">
        <v>270</v>
      </c>
      <c r="C67" s="190">
        <v>0.1</v>
      </c>
      <c r="D67" s="190">
        <v>0.08</v>
      </c>
    </row>
    <row r="68" spans="1:4">
      <c r="A68" s="188" t="s">
        <v>271</v>
      </c>
      <c r="B68" s="189" t="s">
        <v>272</v>
      </c>
      <c r="C68" s="190">
        <v>0.5</v>
      </c>
      <c r="D68" s="190">
        <v>0.39</v>
      </c>
    </row>
    <row r="69" spans="1:4">
      <c r="A69" s="188" t="s">
        <v>273</v>
      </c>
      <c r="B69" s="189" t="s">
        <v>274</v>
      </c>
      <c r="C69" s="190">
        <v>4.0999999999999996</v>
      </c>
      <c r="D69" s="190">
        <v>3.17</v>
      </c>
    </row>
    <row r="70" spans="1:4">
      <c r="A70" s="188" t="s">
        <v>275</v>
      </c>
      <c r="B70" s="189" t="s">
        <v>276</v>
      </c>
      <c r="C70" s="190">
        <v>0.37</v>
      </c>
      <c r="D70" s="190">
        <v>0.28999999999999998</v>
      </c>
    </row>
    <row r="71" spans="1:4" ht="15.75" thickBot="1">
      <c r="A71" s="188"/>
      <c r="B71" s="189"/>
      <c r="C71" s="190"/>
      <c r="D71" s="190"/>
    </row>
    <row r="72" spans="1:4">
      <c r="A72" s="185" t="s">
        <v>277</v>
      </c>
      <c r="B72" s="186" t="s">
        <v>278</v>
      </c>
      <c r="C72" s="187">
        <v>8.86</v>
      </c>
      <c r="D72" s="187">
        <v>3.7</v>
      </c>
    </row>
    <row r="73" spans="1:4">
      <c r="A73" s="188" t="s">
        <v>279</v>
      </c>
      <c r="B73" s="189" t="s">
        <v>280</v>
      </c>
      <c r="C73" s="190">
        <v>8.49</v>
      </c>
      <c r="D73" s="190">
        <v>3.41</v>
      </c>
    </row>
    <row r="74" spans="1:4" ht="39">
      <c r="A74" s="188" t="s">
        <v>281</v>
      </c>
      <c r="B74" s="193" t="s">
        <v>282</v>
      </c>
      <c r="C74" s="192">
        <v>0.37</v>
      </c>
      <c r="D74" s="192">
        <v>0.28999999999999998</v>
      </c>
    </row>
    <row r="75" spans="1:4">
      <c r="A75" s="188"/>
      <c r="B75" s="189"/>
      <c r="C75" s="190"/>
      <c r="D75" s="190"/>
    </row>
    <row r="76" spans="1:4" ht="15.75" thickBot="1">
      <c r="A76" s="992"/>
      <c r="B76" s="993"/>
      <c r="C76" s="994"/>
      <c r="D76" s="994"/>
    </row>
    <row r="77" spans="1:4">
      <c r="A77" s="185"/>
      <c r="B77" s="186" t="s">
        <v>283</v>
      </c>
      <c r="C77" s="187">
        <v>85.69</v>
      </c>
      <c r="D77" s="187">
        <v>48.16</v>
      </c>
    </row>
  </sheetData>
  <mergeCells count="2">
    <mergeCell ref="A1:D1"/>
    <mergeCell ref="A40:D40"/>
  </mergeCells>
  <pageMargins left="0.511811024" right="0.511811024" top="0.78740157499999996" bottom="0.78740157499999996" header="0.31496062000000002" footer="0.31496062000000002"/>
  <pageSetup paperSize="9" orientation="portrait" r:id="rId1"/>
  <headerFooter>
    <oddFooter xml:space="preserve">&amp;R_________________________________________________________________________________________
PROJETO: Lincoln Cartaxo de Lira Júnior – Eng° Civil CREA 160 814 689 - 8 – Tel. (83) 9 9924 4447               </oddFooter>
  </headerFooter>
  <rowBreaks count="1" manualBreakCount="1">
    <brk id="39"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U61"/>
  <sheetViews>
    <sheetView showGridLines="0" view="pageBreakPreview" topLeftCell="A3" zoomScale="85" zoomScaleNormal="100" zoomScaleSheetLayoutView="85" zoomScalePageLayoutView="40" workbookViewId="0">
      <selection activeCell="J15" sqref="J15:J22"/>
    </sheetView>
  </sheetViews>
  <sheetFormatPr defaultColWidth="10.140625" defaultRowHeight="12.75"/>
  <cols>
    <col min="1" max="1" width="3.85546875" style="81" customWidth="1"/>
    <col min="2" max="2" width="28.140625" style="81" customWidth="1"/>
    <col min="3" max="21" width="7.7109375" style="81" customWidth="1"/>
    <col min="22" max="256" width="10.140625" style="81"/>
    <col min="257" max="257" width="3.85546875" style="81" customWidth="1"/>
    <col min="258" max="258" width="34.5703125" style="81" customWidth="1"/>
    <col min="259" max="259" width="16.42578125" style="81" customWidth="1"/>
    <col min="260" max="260" width="11.28515625" style="81" customWidth="1"/>
    <col min="261" max="261" width="12.140625" style="81" customWidth="1"/>
    <col min="262" max="262" width="10.42578125" style="81" customWidth="1"/>
    <col min="263" max="264" width="10.7109375" style="81" customWidth="1"/>
    <col min="265" max="265" width="10.28515625" style="81" customWidth="1"/>
    <col min="266" max="266" width="10.140625" style="81"/>
    <col min="267" max="267" width="10.140625" style="81" customWidth="1"/>
    <col min="268" max="271" width="10.140625" style="81"/>
    <col min="272" max="272" width="13.7109375" style="81" bestFit="1" customWidth="1"/>
    <col min="273" max="512" width="10.140625" style="81"/>
    <col min="513" max="513" width="3.85546875" style="81" customWidth="1"/>
    <col min="514" max="514" width="34.5703125" style="81" customWidth="1"/>
    <col min="515" max="515" width="16.42578125" style="81" customWidth="1"/>
    <col min="516" max="516" width="11.28515625" style="81" customWidth="1"/>
    <col min="517" max="517" width="12.140625" style="81" customWidth="1"/>
    <col min="518" max="518" width="10.42578125" style="81" customWidth="1"/>
    <col min="519" max="520" width="10.7109375" style="81" customWidth="1"/>
    <col min="521" max="521" width="10.28515625" style="81" customWidth="1"/>
    <col min="522" max="522" width="10.140625" style="81"/>
    <col min="523" max="523" width="10.140625" style="81" customWidth="1"/>
    <col min="524" max="527" width="10.140625" style="81"/>
    <col min="528" max="528" width="13.7109375" style="81" bestFit="1" customWidth="1"/>
    <col min="529" max="768" width="10.140625" style="81"/>
    <col min="769" max="769" width="3.85546875" style="81" customWidth="1"/>
    <col min="770" max="770" width="34.5703125" style="81" customWidth="1"/>
    <col min="771" max="771" width="16.42578125" style="81" customWidth="1"/>
    <col min="772" max="772" width="11.28515625" style="81" customWidth="1"/>
    <col min="773" max="773" width="12.140625" style="81" customWidth="1"/>
    <col min="774" max="774" width="10.42578125" style="81" customWidth="1"/>
    <col min="775" max="776" width="10.7109375" style="81" customWidth="1"/>
    <col min="777" max="777" width="10.28515625" style="81" customWidth="1"/>
    <col min="778" max="778" width="10.140625" style="81"/>
    <col min="779" max="779" width="10.140625" style="81" customWidth="1"/>
    <col min="780" max="783" width="10.140625" style="81"/>
    <col min="784" max="784" width="13.7109375" style="81" bestFit="1" customWidth="1"/>
    <col min="785" max="1024" width="10.140625" style="81"/>
    <col min="1025" max="1025" width="3.85546875" style="81" customWidth="1"/>
    <col min="1026" max="1026" width="34.5703125" style="81" customWidth="1"/>
    <col min="1027" max="1027" width="16.42578125" style="81" customWidth="1"/>
    <col min="1028" max="1028" width="11.28515625" style="81" customWidth="1"/>
    <col min="1029" max="1029" width="12.140625" style="81" customWidth="1"/>
    <col min="1030" max="1030" width="10.42578125" style="81" customWidth="1"/>
    <col min="1031" max="1032" width="10.7109375" style="81" customWidth="1"/>
    <col min="1033" max="1033" width="10.28515625" style="81" customWidth="1"/>
    <col min="1034" max="1034" width="10.140625" style="81"/>
    <col min="1035" max="1035" width="10.140625" style="81" customWidth="1"/>
    <col min="1036" max="1039" width="10.140625" style="81"/>
    <col min="1040" max="1040" width="13.7109375" style="81" bestFit="1" customWidth="1"/>
    <col min="1041" max="1280" width="10.140625" style="81"/>
    <col min="1281" max="1281" width="3.85546875" style="81" customWidth="1"/>
    <col min="1282" max="1282" width="34.5703125" style="81" customWidth="1"/>
    <col min="1283" max="1283" width="16.42578125" style="81" customWidth="1"/>
    <col min="1284" max="1284" width="11.28515625" style="81" customWidth="1"/>
    <col min="1285" max="1285" width="12.140625" style="81" customWidth="1"/>
    <col min="1286" max="1286" width="10.42578125" style="81" customWidth="1"/>
    <col min="1287" max="1288" width="10.7109375" style="81" customWidth="1"/>
    <col min="1289" max="1289" width="10.28515625" style="81" customWidth="1"/>
    <col min="1290" max="1290" width="10.140625" style="81"/>
    <col min="1291" max="1291" width="10.140625" style="81" customWidth="1"/>
    <col min="1292" max="1295" width="10.140625" style="81"/>
    <col min="1296" max="1296" width="13.7109375" style="81" bestFit="1" customWidth="1"/>
    <col min="1297" max="1536" width="10.140625" style="81"/>
    <col min="1537" max="1537" width="3.85546875" style="81" customWidth="1"/>
    <col min="1538" max="1538" width="34.5703125" style="81" customWidth="1"/>
    <col min="1539" max="1539" width="16.42578125" style="81" customWidth="1"/>
    <col min="1540" max="1540" width="11.28515625" style="81" customWidth="1"/>
    <col min="1541" max="1541" width="12.140625" style="81" customWidth="1"/>
    <col min="1542" max="1542" width="10.42578125" style="81" customWidth="1"/>
    <col min="1543" max="1544" width="10.7109375" style="81" customWidth="1"/>
    <col min="1545" max="1545" width="10.28515625" style="81" customWidth="1"/>
    <col min="1546" max="1546" width="10.140625" style="81"/>
    <col min="1547" max="1547" width="10.140625" style="81" customWidth="1"/>
    <col min="1548" max="1551" width="10.140625" style="81"/>
    <col min="1552" max="1552" width="13.7109375" style="81" bestFit="1" customWidth="1"/>
    <col min="1553" max="1792" width="10.140625" style="81"/>
    <col min="1793" max="1793" width="3.85546875" style="81" customWidth="1"/>
    <col min="1794" max="1794" width="34.5703125" style="81" customWidth="1"/>
    <col min="1795" max="1795" width="16.42578125" style="81" customWidth="1"/>
    <col min="1796" max="1796" width="11.28515625" style="81" customWidth="1"/>
    <col min="1797" max="1797" width="12.140625" style="81" customWidth="1"/>
    <col min="1798" max="1798" width="10.42578125" style="81" customWidth="1"/>
    <col min="1799" max="1800" width="10.7109375" style="81" customWidth="1"/>
    <col min="1801" max="1801" width="10.28515625" style="81" customWidth="1"/>
    <col min="1802" max="1802" width="10.140625" style="81"/>
    <col min="1803" max="1803" width="10.140625" style="81" customWidth="1"/>
    <col min="1804" max="1807" width="10.140625" style="81"/>
    <col min="1808" max="1808" width="13.7109375" style="81" bestFit="1" customWidth="1"/>
    <col min="1809" max="2048" width="10.140625" style="81"/>
    <col min="2049" max="2049" width="3.85546875" style="81" customWidth="1"/>
    <col min="2050" max="2050" width="34.5703125" style="81" customWidth="1"/>
    <col min="2051" max="2051" width="16.42578125" style="81" customWidth="1"/>
    <col min="2052" max="2052" width="11.28515625" style="81" customWidth="1"/>
    <col min="2053" max="2053" width="12.140625" style="81" customWidth="1"/>
    <col min="2054" max="2054" width="10.42578125" style="81" customWidth="1"/>
    <col min="2055" max="2056" width="10.7109375" style="81" customWidth="1"/>
    <col min="2057" max="2057" width="10.28515625" style="81" customWidth="1"/>
    <col min="2058" max="2058" width="10.140625" style="81"/>
    <col min="2059" max="2059" width="10.140625" style="81" customWidth="1"/>
    <col min="2060" max="2063" width="10.140625" style="81"/>
    <col min="2064" max="2064" width="13.7109375" style="81" bestFit="1" customWidth="1"/>
    <col min="2065" max="2304" width="10.140625" style="81"/>
    <col min="2305" max="2305" width="3.85546875" style="81" customWidth="1"/>
    <col min="2306" max="2306" width="34.5703125" style="81" customWidth="1"/>
    <col min="2307" max="2307" width="16.42578125" style="81" customWidth="1"/>
    <col min="2308" max="2308" width="11.28515625" style="81" customWidth="1"/>
    <col min="2309" max="2309" width="12.140625" style="81" customWidth="1"/>
    <col min="2310" max="2310" width="10.42578125" style="81" customWidth="1"/>
    <col min="2311" max="2312" width="10.7109375" style="81" customWidth="1"/>
    <col min="2313" max="2313" width="10.28515625" style="81" customWidth="1"/>
    <col min="2314" max="2314" width="10.140625" style="81"/>
    <col min="2315" max="2315" width="10.140625" style="81" customWidth="1"/>
    <col min="2316" max="2319" width="10.140625" style="81"/>
    <col min="2320" max="2320" width="13.7109375" style="81" bestFit="1" customWidth="1"/>
    <col min="2321" max="2560" width="10.140625" style="81"/>
    <col min="2561" max="2561" width="3.85546875" style="81" customWidth="1"/>
    <col min="2562" max="2562" width="34.5703125" style="81" customWidth="1"/>
    <col min="2563" max="2563" width="16.42578125" style="81" customWidth="1"/>
    <col min="2564" max="2564" width="11.28515625" style="81" customWidth="1"/>
    <col min="2565" max="2565" width="12.140625" style="81" customWidth="1"/>
    <col min="2566" max="2566" width="10.42578125" style="81" customWidth="1"/>
    <col min="2567" max="2568" width="10.7109375" style="81" customWidth="1"/>
    <col min="2569" max="2569" width="10.28515625" style="81" customWidth="1"/>
    <col min="2570" max="2570" width="10.140625" style="81"/>
    <col min="2571" max="2571" width="10.140625" style="81" customWidth="1"/>
    <col min="2572" max="2575" width="10.140625" style="81"/>
    <col min="2576" max="2576" width="13.7109375" style="81" bestFit="1" customWidth="1"/>
    <col min="2577" max="2816" width="10.140625" style="81"/>
    <col min="2817" max="2817" width="3.85546875" style="81" customWidth="1"/>
    <col min="2818" max="2818" width="34.5703125" style="81" customWidth="1"/>
    <col min="2819" max="2819" width="16.42578125" style="81" customWidth="1"/>
    <col min="2820" max="2820" width="11.28515625" style="81" customWidth="1"/>
    <col min="2821" max="2821" width="12.140625" style="81" customWidth="1"/>
    <col min="2822" max="2822" width="10.42578125" style="81" customWidth="1"/>
    <col min="2823" max="2824" width="10.7109375" style="81" customWidth="1"/>
    <col min="2825" max="2825" width="10.28515625" style="81" customWidth="1"/>
    <col min="2826" max="2826" width="10.140625" style="81"/>
    <col min="2827" max="2827" width="10.140625" style="81" customWidth="1"/>
    <col min="2828" max="2831" width="10.140625" style="81"/>
    <col min="2832" max="2832" width="13.7109375" style="81" bestFit="1" customWidth="1"/>
    <col min="2833" max="3072" width="10.140625" style="81"/>
    <col min="3073" max="3073" width="3.85546875" style="81" customWidth="1"/>
    <col min="3074" max="3074" width="34.5703125" style="81" customWidth="1"/>
    <col min="3075" max="3075" width="16.42578125" style="81" customWidth="1"/>
    <col min="3076" max="3076" width="11.28515625" style="81" customWidth="1"/>
    <col min="3077" max="3077" width="12.140625" style="81" customWidth="1"/>
    <col min="3078" max="3078" width="10.42578125" style="81" customWidth="1"/>
    <col min="3079" max="3080" width="10.7109375" style="81" customWidth="1"/>
    <col min="3081" max="3081" width="10.28515625" style="81" customWidth="1"/>
    <col min="3082" max="3082" width="10.140625" style="81"/>
    <col min="3083" max="3083" width="10.140625" style="81" customWidth="1"/>
    <col min="3084" max="3087" width="10.140625" style="81"/>
    <col min="3088" max="3088" width="13.7109375" style="81" bestFit="1" customWidth="1"/>
    <col min="3089" max="3328" width="10.140625" style="81"/>
    <col min="3329" max="3329" width="3.85546875" style="81" customWidth="1"/>
    <col min="3330" max="3330" width="34.5703125" style="81" customWidth="1"/>
    <col min="3331" max="3331" width="16.42578125" style="81" customWidth="1"/>
    <col min="3332" max="3332" width="11.28515625" style="81" customWidth="1"/>
    <col min="3333" max="3333" width="12.140625" style="81" customWidth="1"/>
    <col min="3334" max="3334" width="10.42578125" style="81" customWidth="1"/>
    <col min="3335" max="3336" width="10.7109375" style="81" customWidth="1"/>
    <col min="3337" max="3337" width="10.28515625" style="81" customWidth="1"/>
    <col min="3338" max="3338" width="10.140625" style="81"/>
    <col min="3339" max="3339" width="10.140625" style="81" customWidth="1"/>
    <col min="3340" max="3343" width="10.140625" style="81"/>
    <col min="3344" max="3344" width="13.7109375" style="81" bestFit="1" customWidth="1"/>
    <col min="3345" max="3584" width="10.140625" style="81"/>
    <col min="3585" max="3585" width="3.85546875" style="81" customWidth="1"/>
    <col min="3586" max="3586" width="34.5703125" style="81" customWidth="1"/>
    <col min="3587" max="3587" width="16.42578125" style="81" customWidth="1"/>
    <col min="3588" max="3588" width="11.28515625" style="81" customWidth="1"/>
    <col min="3589" max="3589" width="12.140625" style="81" customWidth="1"/>
    <col min="3590" max="3590" width="10.42578125" style="81" customWidth="1"/>
    <col min="3591" max="3592" width="10.7109375" style="81" customWidth="1"/>
    <col min="3593" max="3593" width="10.28515625" style="81" customWidth="1"/>
    <col min="3594" max="3594" width="10.140625" style="81"/>
    <col min="3595" max="3595" width="10.140625" style="81" customWidth="1"/>
    <col min="3596" max="3599" width="10.140625" style="81"/>
    <col min="3600" max="3600" width="13.7109375" style="81" bestFit="1" customWidth="1"/>
    <col min="3601" max="3840" width="10.140625" style="81"/>
    <col min="3841" max="3841" width="3.85546875" style="81" customWidth="1"/>
    <col min="3842" max="3842" width="34.5703125" style="81" customWidth="1"/>
    <col min="3843" max="3843" width="16.42578125" style="81" customWidth="1"/>
    <col min="3844" max="3844" width="11.28515625" style="81" customWidth="1"/>
    <col min="3845" max="3845" width="12.140625" style="81" customWidth="1"/>
    <col min="3846" max="3846" width="10.42578125" style="81" customWidth="1"/>
    <col min="3847" max="3848" width="10.7109375" style="81" customWidth="1"/>
    <col min="3849" max="3849" width="10.28515625" style="81" customWidth="1"/>
    <col min="3850" max="3850" width="10.140625" style="81"/>
    <col min="3851" max="3851" width="10.140625" style="81" customWidth="1"/>
    <col min="3852" max="3855" width="10.140625" style="81"/>
    <col min="3856" max="3856" width="13.7109375" style="81" bestFit="1" customWidth="1"/>
    <col min="3857" max="4096" width="10.140625" style="81"/>
    <col min="4097" max="4097" width="3.85546875" style="81" customWidth="1"/>
    <col min="4098" max="4098" width="34.5703125" style="81" customWidth="1"/>
    <col min="4099" max="4099" width="16.42578125" style="81" customWidth="1"/>
    <col min="4100" max="4100" width="11.28515625" style="81" customWidth="1"/>
    <col min="4101" max="4101" width="12.140625" style="81" customWidth="1"/>
    <col min="4102" max="4102" width="10.42578125" style="81" customWidth="1"/>
    <col min="4103" max="4104" width="10.7109375" style="81" customWidth="1"/>
    <col min="4105" max="4105" width="10.28515625" style="81" customWidth="1"/>
    <col min="4106" max="4106" width="10.140625" style="81"/>
    <col min="4107" max="4107" width="10.140625" style="81" customWidth="1"/>
    <col min="4108" max="4111" width="10.140625" style="81"/>
    <col min="4112" max="4112" width="13.7109375" style="81" bestFit="1" customWidth="1"/>
    <col min="4113" max="4352" width="10.140625" style="81"/>
    <col min="4353" max="4353" width="3.85546875" style="81" customWidth="1"/>
    <col min="4354" max="4354" width="34.5703125" style="81" customWidth="1"/>
    <col min="4355" max="4355" width="16.42578125" style="81" customWidth="1"/>
    <col min="4356" max="4356" width="11.28515625" style="81" customWidth="1"/>
    <col min="4357" max="4357" width="12.140625" style="81" customWidth="1"/>
    <col min="4358" max="4358" width="10.42578125" style="81" customWidth="1"/>
    <col min="4359" max="4360" width="10.7109375" style="81" customWidth="1"/>
    <col min="4361" max="4361" width="10.28515625" style="81" customWidth="1"/>
    <col min="4362" max="4362" width="10.140625" style="81"/>
    <col min="4363" max="4363" width="10.140625" style="81" customWidth="1"/>
    <col min="4364" max="4367" width="10.140625" style="81"/>
    <col min="4368" max="4368" width="13.7109375" style="81" bestFit="1" customWidth="1"/>
    <col min="4369" max="4608" width="10.140625" style="81"/>
    <col min="4609" max="4609" width="3.85546875" style="81" customWidth="1"/>
    <col min="4610" max="4610" width="34.5703125" style="81" customWidth="1"/>
    <col min="4611" max="4611" width="16.42578125" style="81" customWidth="1"/>
    <col min="4612" max="4612" width="11.28515625" style="81" customWidth="1"/>
    <col min="4613" max="4613" width="12.140625" style="81" customWidth="1"/>
    <col min="4614" max="4614" width="10.42578125" style="81" customWidth="1"/>
    <col min="4615" max="4616" width="10.7109375" style="81" customWidth="1"/>
    <col min="4617" max="4617" width="10.28515625" style="81" customWidth="1"/>
    <col min="4618" max="4618" width="10.140625" style="81"/>
    <col min="4619" max="4619" width="10.140625" style="81" customWidth="1"/>
    <col min="4620" max="4623" width="10.140625" style="81"/>
    <col min="4624" max="4624" width="13.7109375" style="81" bestFit="1" customWidth="1"/>
    <col min="4625" max="4864" width="10.140625" style="81"/>
    <col min="4865" max="4865" width="3.85546875" style="81" customWidth="1"/>
    <col min="4866" max="4866" width="34.5703125" style="81" customWidth="1"/>
    <col min="4867" max="4867" width="16.42578125" style="81" customWidth="1"/>
    <col min="4868" max="4868" width="11.28515625" style="81" customWidth="1"/>
    <col min="4869" max="4869" width="12.140625" style="81" customWidth="1"/>
    <col min="4870" max="4870" width="10.42578125" style="81" customWidth="1"/>
    <col min="4871" max="4872" width="10.7109375" style="81" customWidth="1"/>
    <col min="4873" max="4873" width="10.28515625" style="81" customWidth="1"/>
    <col min="4874" max="4874" width="10.140625" style="81"/>
    <col min="4875" max="4875" width="10.140625" style="81" customWidth="1"/>
    <col min="4876" max="4879" width="10.140625" style="81"/>
    <col min="4880" max="4880" width="13.7109375" style="81" bestFit="1" customWidth="1"/>
    <col min="4881" max="5120" width="10.140625" style="81"/>
    <col min="5121" max="5121" width="3.85546875" style="81" customWidth="1"/>
    <col min="5122" max="5122" width="34.5703125" style="81" customWidth="1"/>
    <col min="5123" max="5123" width="16.42578125" style="81" customWidth="1"/>
    <col min="5124" max="5124" width="11.28515625" style="81" customWidth="1"/>
    <col min="5125" max="5125" width="12.140625" style="81" customWidth="1"/>
    <col min="5126" max="5126" width="10.42578125" style="81" customWidth="1"/>
    <col min="5127" max="5128" width="10.7109375" style="81" customWidth="1"/>
    <col min="5129" max="5129" width="10.28515625" style="81" customWidth="1"/>
    <col min="5130" max="5130" width="10.140625" style="81"/>
    <col min="5131" max="5131" width="10.140625" style="81" customWidth="1"/>
    <col min="5132" max="5135" width="10.140625" style="81"/>
    <col min="5136" max="5136" width="13.7109375" style="81" bestFit="1" customWidth="1"/>
    <col min="5137" max="5376" width="10.140625" style="81"/>
    <col min="5377" max="5377" width="3.85546875" style="81" customWidth="1"/>
    <col min="5378" max="5378" width="34.5703125" style="81" customWidth="1"/>
    <col min="5379" max="5379" width="16.42578125" style="81" customWidth="1"/>
    <col min="5380" max="5380" width="11.28515625" style="81" customWidth="1"/>
    <col min="5381" max="5381" width="12.140625" style="81" customWidth="1"/>
    <col min="5382" max="5382" width="10.42578125" style="81" customWidth="1"/>
    <col min="5383" max="5384" width="10.7109375" style="81" customWidth="1"/>
    <col min="5385" max="5385" width="10.28515625" style="81" customWidth="1"/>
    <col min="5386" max="5386" width="10.140625" style="81"/>
    <col min="5387" max="5387" width="10.140625" style="81" customWidth="1"/>
    <col min="5388" max="5391" width="10.140625" style="81"/>
    <col min="5392" max="5392" width="13.7109375" style="81" bestFit="1" customWidth="1"/>
    <col min="5393" max="5632" width="10.140625" style="81"/>
    <col min="5633" max="5633" width="3.85546875" style="81" customWidth="1"/>
    <col min="5634" max="5634" width="34.5703125" style="81" customWidth="1"/>
    <col min="5635" max="5635" width="16.42578125" style="81" customWidth="1"/>
    <col min="5636" max="5636" width="11.28515625" style="81" customWidth="1"/>
    <col min="5637" max="5637" width="12.140625" style="81" customWidth="1"/>
    <col min="5638" max="5638" width="10.42578125" style="81" customWidth="1"/>
    <col min="5639" max="5640" width="10.7109375" style="81" customWidth="1"/>
    <col min="5641" max="5641" width="10.28515625" style="81" customWidth="1"/>
    <col min="5642" max="5642" width="10.140625" style="81"/>
    <col min="5643" max="5643" width="10.140625" style="81" customWidth="1"/>
    <col min="5644" max="5647" width="10.140625" style="81"/>
    <col min="5648" max="5648" width="13.7109375" style="81" bestFit="1" customWidth="1"/>
    <col min="5649" max="5888" width="10.140625" style="81"/>
    <col min="5889" max="5889" width="3.85546875" style="81" customWidth="1"/>
    <col min="5890" max="5890" width="34.5703125" style="81" customWidth="1"/>
    <col min="5891" max="5891" width="16.42578125" style="81" customWidth="1"/>
    <col min="5892" max="5892" width="11.28515625" style="81" customWidth="1"/>
    <col min="5893" max="5893" width="12.140625" style="81" customWidth="1"/>
    <col min="5894" max="5894" width="10.42578125" style="81" customWidth="1"/>
    <col min="5895" max="5896" width="10.7109375" style="81" customWidth="1"/>
    <col min="5897" max="5897" width="10.28515625" style="81" customWidth="1"/>
    <col min="5898" max="5898" width="10.140625" style="81"/>
    <col min="5899" max="5899" width="10.140625" style="81" customWidth="1"/>
    <col min="5900" max="5903" width="10.140625" style="81"/>
    <col min="5904" max="5904" width="13.7109375" style="81" bestFit="1" customWidth="1"/>
    <col min="5905" max="6144" width="10.140625" style="81"/>
    <col min="6145" max="6145" width="3.85546875" style="81" customWidth="1"/>
    <col min="6146" max="6146" width="34.5703125" style="81" customWidth="1"/>
    <col min="6147" max="6147" width="16.42578125" style="81" customWidth="1"/>
    <col min="6148" max="6148" width="11.28515625" style="81" customWidth="1"/>
    <col min="6149" max="6149" width="12.140625" style="81" customWidth="1"/>
    <col min="6150" max="6150" width="10.42578125" style="81" customWidth="1"/>
    <col min="6151" max="6152" width="10.7109375" style="81" customWidth="1"/>
    <col min="6153" max="6153" width="10.28515625" style="81" customWidth="1"/>
    <col min="6154" max="6154" width="10.140625" style="81"/>
    <col min="6155" max="6155" width="10.140625" style="81" customWidth="1"/>
    <col min="6156" max="6159" width="10.140625" style="81"/>
    <col min="6160" max="6160" width="13.7109375" style="81" bestFit="1" customWidth="1"/>
    <col min="6161" max="6400" width="10.140625" style="81"/>
    <col min="6401" max="6401" width="3.85546875" style="81" customWidth="1"/>
    <col min="6402" max="6402" width="34.5703125" style="81" customWidth="1"/>
    <col min="6403" max="6403" width="16.42578125" style="81" customWidth="1"/>
    <col min="6404" max="6404" width="11.28515625" style="81" customWidth="1"/>
    <col min="6405" max="6405" width="12.140625" style="81" customWidth="1"/>
    <col min="6406" max="6406" width="10.42578125" style="81" customWidth="1"/>
    <col min="6407" max="6408" width="10.7109375" style="81" customWidth="1"/>
    <col min="6409" max="6409" width="10.28515625" style="81" customWidth="1"/>
    <col min="6410" max="6410" width="10.140625" style="81"/>
    <col min="6411" max="6411" width="10.140625" style="81" customWidth="1"/>
    <col min="6412" max="6415" width="10.140625" style="81"/>
    <col min="6416" max="6416" width="13.7109375" style="81" bestFit="1" customWidth="1"/>
    <col min="6417" max="6656" width="10.140625" style="81"/>
    <col min="6657" max="6657" width="3.85546875" style="81" customWidth="1"/>
    <col min="6658" max="6658" width="34.5703125" style="81" customWidth="1"/>
    <col min="6659" max="6659" width="16.42578125" style="81" customWidth="1"/>
    <col min="6660" max="6660" width="11.28515625" style="81" customWidth="1"/>
    <col min="6661" max="6661" width="12.140625" style="81" customWidth="1"/>
    <col min="6662" max="6662" width="10.42578125" style="81" customWidth="1"/>
    <col min="6663" max="6664" width="10.7109375" style="81" customWidth="1"/>
    <col min="6665" max="6665" width="10.28515625" style="81" customWidth="1"/>
    <col min="6666" max="6666" width="10.140625" style="81"/>
    <col min="6667" max="6667" width="10.140625" style="81" customWidth="1"/>
    <col min="6668" max="6671" width="10.140625" style="81"/>
    <col min="6672" max="6672" width="13.7109375" style="81" bestFit="1" customWidth="1"/>
    <col min="6673" max="6912" width="10.140625" style="81"/>
    <col min="6913" max="6913" width="3.85546875" style="81" customWidth="1"/>
    <col min="6914" max="6914" width="34.5703125" style="81" customWidth="1"/>
    <col min="6915" max="6915" width="16.42578125" style="81" customWidth="1"/>
    <col min="6916" max="6916" width="11.28515625" style="81" customWidth="1"/>
    <col min="6917" max="6917" width="12.140625" style="81" customWidth="1"/>
    <col min="6918" max="6918" width="10.42578125" style="81" customWidth="1"/>
    <col min="6919" max="6920" width="10.7109375" style="81" customWidth="1"/>
    <col min="6921" max="6921" width="10.28515625" style="81" customWidth="1"/>
    <col min="6922" max="6922" width="10.140625" style="81"/>
    <col min="6923" max="6923" width="10.140625" style="81" customWidth="1"/>
    <col min="6924" max="6927" width="10.140625" style="81"/>
    <col min="6928" max="6928" width="13.7109375" style="81" bestFit="1" customWidth="1"/>
    <col min="6929" max="7168" width="10.140625" style="81"/>
    <col min="7169" max="7169" width="3.85546875" style="81" customWidth="1"/>
    <col min="7170" max="7170" width="34.5703125" style="81" customWidth="1"/>
    <col min="7171" max="7171" width="16.42578125" style="81" customWidth="1"/>
    <col min="7172" max="7172" width="11.28515625" style="81" customWidth="1"/>
    <col min="7173" max="7173" width="12.140625" style="81" customWidth="1"/>
    <col min="7174" max="7174" width="10.42578125" style="81" customWidth="1"/>
    <col min="7175" max="7176" width="10.7109375" style="81" customWidth="1"/>
    <col min="7177" max="7177" width="10.28515625" style="81" customWidth="1"/>
    <col min="7178" max="7178" width="10.140625" style="81"/>
    <col min="7179" max="7179" width="10.140625" style="81" customWidth="1"/>
    <col min="7180" max="7183" width="10.140625" style="81"/>
    <col min="7184" max="7184" width="13.7109375" style="81" bestFit="1" customWidth="1"/>
    <col min="7185" max="7424" width="10.140625" style="81"/>
    <col min="7425" max="7425" width="3.85546875" style="81" customWidth="1"/>
    <col min="7426" max="7426" width="34.5703125" style="81" customWidth="1"/>
    <col min="7427" max="7427" width="16.42578125" style="81" customWidth="1"/>
    <col min="7428" max="7428" width="11.28515625" style="81" customWidth="1"/>
    <col min="7429" max="7429" width="12.140625" style="81" customWidth="1"/>
    <col min="7430" max="7430" width="10.42578125" style="81" customWidth="1"/>
    <col min="7431" max="7432" width="10.7109375" style="81" customWidth="1"/>
    <col min="7433" max="7433" width="10.28515625" style="81" customWidth="1"/>
    <col min="7434" max="7434" width="10.140625" style="81"/>
    <col min="7435" max="7435" width="10.140625" style="81" customWidth="1"/>
    <col min="7436" max="7439" width="10.140625" style="81"/>
    <col min="7440" max="7440" width="13.7109375" style="81" bestFit="1" customWidth="1"/>
    <col min="7441" max="7680" width="10.140625" style="81"/>
    <col min="7681" max="7681" width="3.85546875" style="81" customWidth="1"/>
    <col min="7682" max="7682" width="34.5703125" style="81" customWidth="1"/>
    <col min="7683" max="7683" width="16.42578125" style="81" customWidth="1"/>
    <col min="7684" max="7684" width="11.28515625" style="81" customWidth="1"/>
    <col min="7685" max="7685" width="12.140625" style="81" customWidth="1"/>
    <col min="7686" max="7686" width="10.42578125" style="81" customWidth="1"/>
    <col min="7687" max="7688" width="10.7109375" style="81" customWidth="1"/>
    <col min="7689" max="7689" width="10.28515625" style="81" customWidth="1"/>
    <col min="7690" max="7690" width="10.140625" style="81"/>
    <col min="7691" max="7691" width="10.140625" style="81" customWidth="1"/>
    <col min="7692" max="7695" width="10.140625" style="81"/>
    <col min="7696" max="7696" width="13.7109375" style="81" bestFit="1" customWidth="1"/>
    <col min="7697" max="7936" width="10.140625" style="81"/>
    <col min="7937" max="7937" width="3.85546875" style="81" customWidth="1"/>
    <col min="7938" max="7938" width="34.5703125" style="81" customWidth="1"/>
    <col min="7939" max="7939" width="16.42578125" style="81" customWidth="1"/>
    <col min="7940" max="7940" width="11.28515625" style="81" customWidth="1"/>
    <col min="7941" max="7941" width="12.140625" style="81" customWidth="1"/>
    <col min="7942" max="7942" width="10.42578125" style="81" customWidth="1"/>
    <col min="7943" max="7944" width="10.7109375" style="81" customWidth="1"/>
    <col min="7945" max="7945" width="10.28515625" style="81" customWidth="1"/>
    <col min="7946" max="7946" width="10.140625" style="81"/>
    <col min="7947" max="7947" width="10.140625" style="81" customWidth="1"/>
    <col min="7948" max="7951" width="10.140625" style="81"/>
    <col min="7952" max="7952" width="13.7109375" style="81" bestFit="1" customWidth="1"/>
    <col min="7953" max="8192" width="10.140625" style="81"/>
    <col min="8193" max="8193" width="3.85546875" style="81" customWidth="1"/>
    <col min="8194" max="8194" width="34.5703125" style="81" customWidth="1"/>
    <col min="8195" max="8195" width="16.42578125" style="81" customWidth="1"/>
    <col min="8196" max="8196" width="11.28515625" style="81" customWidth="1"/>
    <col min="8197" max="8197" width="12.140625" style="81" customWidth="1"/>
    <col min="8198" max="8198" width="10.42578125" style="81" customWidth="1"/>
    <col min="8199" max="8200" width="10.7109375" style="81" customWidth="1"/>
    <col min="8201" max="8201" width="10.28515625" style="81" customWidth="1"/>
    <col min="8202" max="8202" width="10.140625" style="81"/>
    <col min="8203" max="8203" width="10.140625" style="81" customWidth="1"/>
    <col min="8204" max="8207" width="10.140625" style="81"/>
    <col min="8208" max="8208" width="13.7109375" style="81" bestFit="1" customWidth="1"/>
    <col min="8209" max="8448" width="10.140625" style="81"/>
    <col min="8449" max="8449" width="3.85546875" style="81" customWidth="1"/>
    <col min="8450" max="8450" width="34.5703125" style="81" customWidth="1"/>
    <col min="8451" max="8451" width="16.42578125" style="81" customWidth="1"/>
    <col min="8452" max="8452" width="11.28515625" style="81" customWidth="1"/>
    <col min="8453" max="8453" width="12.140625" style="81" customWidth="1"/>
    <col min="8454" max="8454" width="10.42578125" style="81" customWidth="1"/>
    <col min="8455" max="8456" width="10.7109375" style="81" customWidth="1"/>
    <col min="8457" max="8457" width="10.28515625" style="81" customWidth="1"/>
    <col min="8458" max="8458" width="10.140625" style="81"/>
    <col min="8459" max="8459" width="10.140625" style="81" customWidth="1"/>
    <col min="8460" max="8463" width="10.140625" style="81"/>
    <col min="8464" max="8464" width="13.7109375" style="81" bestFit="1" customWidth="1"/>
    <col min="8465" max="8704" width="10.140625" style="81"/>
    <col min="8705" max="8705" width="3.85546875" style="81" customWidth="1"/>
    <col min="8706" max="8706" width="34.5703125" style="81" customWidth="1"/>
    <col min="8707" max="8707" width="16.42578125" style="81" customWidth="1"/>
    <col min="8708" max="8708" width="11.28515625" style="81" customWidth="1"/>
    <col min="8709" max="8709" width="12.140625" style="81" customWidth="1"/>
    <col min="8710" max="8710" width="10.42578125" style="81" customWidth="1"/>
    <col min="8711" max="8712" width="10.7109375" style="81" customWidth="1"/>
    <col min="8713" max="8713" width="10.28515625" style="81" customWidth="1"/>
    <col min="8714" max="8714" width="10.140625" style="81"/>
    <col min="8715" max="8715" width="10.140625" style="81" customWidth="1"/>
    <col min="8716" max="8719" width="10.140625" style="81"/>
    <col min="8720" max="8720" width="13.7109375" style="81" bestFit="1" customWidth="1"/>
    <col min="8721" max="8960" width="10.140625" style="81"/>
    <col min="8961" max="8961" width="3.85546875" style="81" customWidth="1"/>
    <col min="8962" max="8962" width="34.5703125" style="81" customWidth="1"/>
    <col min="8963" max="8963" width="16.42578125" style="81" customWidth="1"/>
    <col min="8964" max="8964" width="11.28515625" style="81" customWidth="1"/>
    <col min="8965" max="8965" width="12.140625" style="81" customWidth="1"/>
    <col min="8966" max="8966" width="10.42578125" style="81" customWidth="1"/>
    <col min="8967" max="8968" width="10.7109375" style="81" customWidth="1"/>
    <col min="8969" max="8969" width="10.28515625" style="81" customWidth="1"/>
    <col min="8970" max="8970" width="10.140625" style="81"/>
    <col min="8971" max="8971" width="10.140625" style="81" customWidth="1"/>
    <col min="8972" max="8975" width="10.140625" style="81"/>
    <col min="8976" max="8976" width="13.7109375" style="81" bestFit="1" customWidth="1"/>
    <col min="8977" max="9216" width="10.140625" style="81"/>
    <col min="9217" max="9217" width="3.85546875" style="81" customWidth="1"/>
    <col min="9218" max="9218" width="34.5703125" style="81" customWidth="1"/>
    <col min="9219" max="9219" width="16.42578125" style="81" customWidth="1"/>
    <col min="9220" max="9220" width="11.28515625" style="81" customWidth="1"/>
    <col min="9221" max="9221" width="12.140625" style="81" customWidth="1"/>
    <col min="9222" max="9222" width="10.42578125" style="81" customWidth="1"/>
    <col min="9223" max="9224" width="10.7109375" style="81" customWidth="1"/>
    <col min="9225" max="9225" width="10.28515625" style="81" customWidth="1"/>
    <col min="9226" max="9226" width="10.140625" style="81"/>
    <col min="9227" max="9227" width="10.140625" style="81" customWidth="1"/>
    <col min="9228" max="9231" width="10.140625" style="81"/>
    <col min="9232" max="9232" width="13.7109375" style="81" bestFit="1" customWidth="1"/>
    <col min="9233" max="9472" width="10.140625" style="81"/>
    <col min="9473" max="9473" width="3.85546875" style="81" customWidth="1"/>
    <col min="9474" max="9474" width="34.5703125" style="81" customWidth="1"/>
    <col min="9475" max="9475" width="16.42578125" style="81" customWidth="1"/>
    <col min="9476" max="9476" width="11.28515625" style="81" customWidth="1"/>
    <col min="9477" max="9477" width="12.140625" style="81" customWidth="1"/>
    <col min="9478" max="9478" width="10.42578125" style="81" customWidth="1"/>
    <col min="9479" max="9480" width="10.7109375" style="81" customWidth="1"/>
    <col min="9481" max="9481" width="10.28515625" style="81" customWidth="1"/>
    <col min="9482" max="9482" width="10.140625" style="81"/>
    <col min="9483" max="9483" width="10.140625" style="81" customWidth="1"/>
    <col min="9484" max="9487" width="10.140625" style="81"/>
    <col min="9488" max="9488" width="13.7109375" style="81" bestFit="1" customWidth="1"/>
    <col min="9489" max="9728" width="10.140625" style="81"/>
    <col min="9729" max="9729" width="3.85546875" style="81" customWidth="1"/>
    <col min="9730" max="9730" width="34.5703125" style="81" customWidth="1"/>
    <col min="9731" max="9731" width="16.42578125" style="81" customWidth="1"/>
    <col min="9732" max="9732" width="11.28515625" style="81" customWidth="1"/>
    <col min="9733" max="9733" width="12.140625" style="81" customWidth="1"/>
    <col min="9734" max="9734" width="10.42578125" style="81" customWidth="1"/>
    <col min="9735" max="9736" width="10.7109375" style="81" customWidth="1"/>
    <col min="9737" max="9737" width="10.28515625" style="81" customWidth="1"/>
    <col min="9738" max="9738" width="10.140625" style="81"/>
    <col min="9739" max="9739" width="10.140625" style="81" customWidth="1"/>
    <col min="9740" max="9743" width="10.140625" style="81"/>
    <col min="9744" max="9744" width="13.7109375" style="81" bestFit="1" customWidth="1"/>
    <col min="9745" max="9984" width="10.140625" style="81"/>
    <col min="9985" max="9985" width="3.85546875" style="81" customWidth="1"/>
    <col min="9986" max="9986" width="34.5703125" style="81" customWidth="1"/>
    <col min="9987" max="9987" width="16.42578125" style="81" customWidth="1"/>
    <col min="9988" max="9988" width="11.28515625" style="81" customWidth="1"/>
    <col min="9989" max="9989" width="12.140625" style="81" customWidth="1"/>
    <col min="9990" max="9990" width="10.42578125" style="81" customWidth="1"/>
    <col min="9991" max="9992" width="10.7109375" style="81" customWidth="1"/>
    <col min="9993" max="9993" width="10.28515625" style="81" customWidth="1"/>
    <col min="9994" max="9994" width="10.140625" style="81"/>
    <col min="9995" max="9995" width="10.140625" style="81" customWidth="1"/>
    <col min="9996" max="9999" width="10.140625" style="81"/>
    <col min="10000" max="10000" width="13.7109375" style="81" bestFit="1" customWidth="1"/>
    <col min="10001" max="10240" width="10.140625" style="81"/>
    <col min="10241" max="10241" width="3.85546875" style="81" customWidth="1"/>
    <col min="10242" max="10242" width="34.5703125" style="81" customWidth="1"/>
    <col min="10243" max="10243" width="16.42578125" style="81" customWidth="1"/>
    <col min="10244" max="10244" width="11.28515625" style="81" customWidth="1"/>
    <col min="10245" max="10245" width="12.140625" style="81" customWidth="1"/>
    <col min="10246" max="10246" width="10.42578125" style="81" customWidth="1"/>
    <col min="10247" max="10248" width="10.7109375" style="81" customWidth="1"/>
    <col min="10249" max="10249" width="10.28515625" style="81" customWidth="1"/>
    <col min="10250" max="10250" width="10.140625" style="81"/>
    <col min="10251" max="10251" width="10.140625" style="81" customWidth="1"/>
    <col min="10252" max="10255" width="10.140625" style="81"/>
    <col min="10256" max="10256" width="13.7109375" style="81" bestFit="1" customWidth="1"/>
    <col min="10257" max="10496" width="10.140625" style="81"/>
    <col min="10497" max="10497" width="3.85546875" style="81" customWidth="1"/>
    <col min="10498" max="10498" width="34.5703125" style="81" customWidth="1"/>
    <col min="10499" max="10499" width="16.42578125" style="81" customWidth="1"/>
    <col min="10500" max="10500" width="11.28515625" style="81" customWidth="1"/>
    <col min="10501" max="10501" width="12.140625" style="81" customWidth="1"/>
    <col min="10502" max="10502" width="10.42578125" style="81" customWidth="1"/>
    <col min="10503" max="10504" width="10.7109375" style="81" customWidth="1"/>
    <col min="10505" max="10505" width="10.28515625" style="81" customWidth="1"/>
    <col min="10506" max="10506" width="10.140625" style="81"/>
    <col min="10507" max="10507" width="10.140625" style="81" customWidth="1"/>
    <col min="10508" max="10511" width="10.140625" style="81"/>
    <col min="10512" max="10512" width="13.7109375" style="81" bestFit="1" customWidth="1"/>
    <col min="10513" max="10752" width="10.140625" style="81"/>
    <col min="10753" max="10753" width="3.85546875" style="81" customWidth="1"/>
    <col min="10754" max="10754" width="34.5703125" style="81" customWidth="1"/>
    <col min="10755" max="10755" width="16.42578125" style="81" customWidth="1"/>
    <col min="10756" max="10756" width="11.28515625" style="81" customWidth="1"/>
    <col min="10757" max="10757" width="12.140625" style="81" customWidth="1"/>
    <col min="10758" max="10758" width="10.42578125" style="81" customWidth="1"/>
    <col min="10759" max="10760" width="10.7109375" style="81" customWidth="1"/>
    <col min="10761" max="10761" width="10.28515625" style="81" customWidth="1"/>
    <col min="10762" max="10762" width="10.140625" style="81"/>
    <col min="10763" max="10763" width="10.140625" style="81" customWidth="1"/>
    <col min="10764" max="10767" width="10.140625" style="81"/>
    <col min="10768" max="10768" width="13.7109375" style="81" bestFit="1" customWidth="1"/>
    <col min="10769" max="11008" width="10.140625" style="81"/>
    <col min="11009" max="11009" width="3.85546875" style="81" customWidth="1"/>
    <col min="11010" max="11010" width="34.5703125" style="81" customWidth="1"/>
    <col min="11011" max="11011" width="16.42578125" style="81" customWidth="1"/>
    <col min="11012" max="11012" width="11.28515625" style="81" customWidth="1"/>
    <col min="11013" max="11013" width="12.140625" style="81" customWidth="1"/>
    <col min="11014" max="11014" width="10.42578125" style="81" customWidth="1"/>
    <col min="11015" max="11016" width="10.7109375" style="81" customWidth="1"/>
    <col min="11017" max="11017" width="10.28515625" style="81" customWidth="1"/>
    <col min="11018" max="11018" width="10.140625" style="81"/>
    <col min="11019" max="11019" width="10.140625" style="81" customWidth="1"/>
    <col min="11020" max="11023" width="10.140625" style="81"/>
    <col min="11024" max="11024" width="13.7109375" style="81" bestFit="1" customWidth="1"/>
    <col min="11025" max="11264" width="10.140625" style="81"/>
    <col min="11265" max="11265" width="3.85546875" style="81" customWidth="1"/>
    <col min="11266" max="11266" width="34.5703125" style="81" customWidth="1"/>
    <col min="11267" max="11267" width="16.42578125" style="81" customWidth="1"/>
    <col min="11268" max="11268" width="11.28515625" style="81" customWidth="1"/>
    <col min="11269" max="11269" width="12.140625" style="81" customWidth="1"/>
    <col min="11270" max="11270" width="10.42578125" style="81" customWidth="1"/>
    <col min="11271" max="11272" width="10.7109375" style="81" customWidth="1"/>
    <col min="11273" max="11273" width="10.28515625" style="81" customWidth="1"/>
    <col min="11274" max="11274" width="10.140625" style="81"/>
    <col min="11275" max="11275" width="10.140625" style="81" customWidth="1"/>
    <col min="11276" max="11279" width="10.140625" style="81"/>
    <col min="11280" max="11280" width="13.7109375" style="81" bestFit="1" customWidth="1"/>
    <col min="11281" max="11520" width="10.140625" style="81"/>
    <col min="11521" max="11521" width="3.85546875" style="81" customWidth="1"/>
    <col min="11522" max="11522" width="34.5703125" style="81" customWidth="1"/>
    <col min="11523" max="11523" width="16.42578125" style="81" customWidth="1"/>
    <col min="11524" max="11524" width="11.28515625" style="81" customWidth="1"/>
    <col min="11525" max="11525" width="12.140625" style="81" customWidth="1"/>
    <col min="11526" max="11526" width="10.42578125" style="81" customWidth="1"/>
    <col min="11527" max="11528" width="10.7109375" style="81" customWidth="1"/>
    <col min="11529" max="11529" width="10.28515625" style="81" customWidth="1"/>
    <col min="11530" max="11530" width="10.140625" style="81"/>
    <col min="11531" max="11531" width="10.140625" style="81" customWidth="1"/>
    <col min="11532" max="11535" width="10.140625" style="81"/>
    <col min="11536" max="11536" width="13.7109375" style="81" bestFit="1" customWidth="1"/>
    <col min="11537" max="11776" width="10.140625" style="81"/>
    <col min="11777" max="11777" width="3.85546875" style="81" customWidth="1"/>
    <col min="11778" max="11778" width="34.5703125" style="81" customWidth="1"/>
    <col min="11779" max="11779" width="16.42578125" style="81" customWidth="1"/>
    <col min="11780" max="11780" width="11.28515625" style="81" customWidth="1"/>
    <col min="11781" max="11781" width="12.140625" style="81" customWidth="1"/>
    <col min="11782" max="11782" width="10.42578125" style="81" customWidth="1"/>
    <col min="11783" max="11784" width="10.7109375" style="81" customWidth="1"/>
    <col min="11785" max="11785" width="10.28515625" style="81" customWidth="1"/>
    <col min="11786" max="11786" width="10.140625" style="81"/>
    <col min="11787" max="11787" width="10.140625" style="81" customWidth="1"/>
    <col min="11788" max="11791" width="10.140625" style="81"/>
    <col min="11792" max="11792" width="13.7109375" style="81" bestFit="1" customWidth="1"/>
    <col min="11793" max="12032" width="10.140625" style="81"/>
    <col min="12033" max="12033" width="3.85546875" style="81" customWidth="1"/>
    <col min="12034" max="12034" width="34.5703125" style="81" customWidth="1"/>
    <col min="12035" max="12035" width="16.42578125" style="81" customWidth="1"/>
    <col min="12036" max="12036" width="11.28515625" style="81" customWidth="1"/>
    <col min="12037" max="12037" width="12.140625" style="81" customWidth="1"/>
    <col min="12038" max="12038" width="10.42578125" style="81" customWidth="1"/>
    <col min="12039" max="12040" width="10.7109375" style="81" customWidth="1"/>
    <col min="12041" max="12041" width="10.28515625" style="81" customWidth="1"/>
    <col min="12042" max="12042" width="10.140625" style="81"/>
    <col min="12043" max="12043" width="10.140625" style="81" customWidth="1"/>
    <col min="12044" max="12047" width="10.140625" style="81"/>
    <col min="12048" max="12048" width="13.7109375" style="81" bestFit="1" customWidth="1"/>
    <col min="12049" max="12288" width="10.140625" style="81"/>
    <col min="12289" max="12289" width="3.85546875" style="81" customWidth="1"/>
    <col min="12290" max="12290" width="34.5703125" style="81" customWidth="1"/>
    <col min="12291" max="12291" width="16.42578125" style="81" customWidth="1"/>
    <col min="12292" max="12292" width="11.28515625" style="81" customWidth="1"/>
    <col min="12293" max="12293" width="12.140625" style="81" customWidth="1"/>
    <col min="12294" max="12294" width="10.42578125" style="81" customWidth="1"/>
    <col min="12295" max="12296" width="10.7109375" style="81" customWidth="1"/>
    <col min="12297" max="12297" width="10.28515625" style="81" customWidth="1"/>
    <col min="12298" max="12298" width="10.140625" style="81"/>
    <col min="12299" max="12299" width="10.140625" style="81" customWidth="1"/>
    <col min="12300" max="12303" width="10.140625" style="81"/>
    <col min="12304" max="12304" width="13.7109375" style="81" bestFit="1" customWidth="1"/>
    <col min="12305" max="12544" width="10.140625" style="81"/>
    <col min="12545" max="12545" width="3.85546875" style="81" customWidth="1"/>
    <col min="12546" max="12546" width="34.5703125" style="81" customWidth="1"/>
    <col min="12547" max="12547" width="16.42578125" style="81" customWidth="1"/>
    <col min="12548" max="12548" width="11.28515625" style="81" customWidth="1"/>
    <col min="12549" max="12549" width="12.140625" style="81" customWidth="1"/>
    <col min="12550" max="12550" width="10.42578125" style="81" customWidth="1"/>
    <col min="12551" max="12552" width="10.7109375" style="81" customWidth="1"/>
    <col min="12553" max="12553" width="10.28515625" style="81" customWidth="1"/>
    <col min="12554" max="12554" width="10.140625" style="81"/>
    <col min="12555" max="12555" width="10.140625" style="81" customWidth="1"/>
    <col min="12556" max="12559" width="10.140625" style="81"/>
    <col min="12560" max="12560" width="13.7109375" style="81" bestFit="1" customWidth="1"/>
    <col min="12561" max="12800" width="10.140625" style="81"/>
    <col min="12801" max="12801" width="3.85546875" style="81" customWidth="1"/>
    <col min="12802" max="12802" width="34.5703125" style="81" customWidth="1"/>
    <col min="12803" max="12803" width="16.42578125" style="81" customWidth="1"/>
    <col min="12804" max="12804" width="11.28515625" style="81" customWidth="1"/>
    <col min="12805" max="12805" width="12.140625" style="81" customWidth="1"/>
    <col min="12806" max="12806" width="10.42578125" style="81" customWidth="1"/>
    <col min="12807" max="12808" width="10.7109375" style="81" customWidth="1"/>
    <col min="12809" max="12809" width="10.28515625" style="81" customWidth="1"/>
    <col min="12810" max="12810" width="10.140625" style="81"/>
    <col min="12811" max="12811" width="10.140625" style="81" customWidth="1"/>
    <col min="12812" max="12815" width="10.140625" style="81"/>
    <col min="12816" max="12816" width="13.7109375" style="81" bestFit="1" customWidth="1"/>
    <col min="12817" max="13056" width="10.140625" style="81"/>
    <col min="13057" max="13057" width="3.85546875" style="81" customWidth="1"/>
    <col min="13058" max="13058" width="34.5703125" style="81" customWidth="1"/>
    <col min="13059" max="13059" width="16.42578125" style="81" customWidth="1"/>
    <col min="13060" max="13060" width="11.28515625" style="81" customWidth="1"/>
    <col min="13061" max="13061" width="12.140625" style="81" customWidth="1"/>
    <col min="13062" max="13062" width="10.42578125" style="81" customWidth="1"/>
    <col min="13063" max="13064" width="10.7109375" style="81" customWidth="1"/>
    <col min="13065" max="13065" width="10.28515625" style="81" customWidth="1"/>
    <col min="13066" max="13066" width="10.140625" style="81"/>
    <col min="13067" max="13067" width="10.140625" style="81" customWidth="1"/>
    <col min="13068" max="13071" width="10.140625" style="81"/>
    <col min="13072" max="13072" width="13.7109375" style="81" bestFit="1" customWidth="1"/>
    <col min="13073" max="13312" width="10.140625" style="81"/>
    <col min="13313" max="13313" width="3.85546875" style="81" customWidth="1"/>
    <col min="13314" max="13314" width="34.5703125" style="81" customWidth="1"/>
    <col min="13315" max="13315" width="16.42578125" style="81" customWidth="1"/>
    <col min="13316" max="13316" width="11.28515625" style="81" customWidth="1"/>
    <col min="13317" max="13317" width="12.140625" style="81" customWidth="1"/>
    <col min="13318" max="13318" width="10.42578125" style="81" customWidth="1"/>
    <col min="13319" max="13320" width="10.7109375" style="81" customWidth="1"/>
    <col min="13321" max="13321" width="10.28515625" style="81" customWidth="1"/>
    <col min="13322" max="13322" width="10.140625" style="81"/>
    <col min="13323" max="13323" width="10.140625" style="81" customWidth="1"/>
    <col min="13324" max="13327" width="10.140625" style="81"/>
    <col min="13328" max="13328" width="13.7109375" style="81" bestFit="1" customWidth="1"/>
    <col min="13329" max="13568" width="10.140625" style="81"/>
    <col min="13569" max="13569" width="3.85546875" style="81" customWidth="1"/>
    <col min="13570" max="13570" width="34.5703125" style="81" customWidth="1"/>
    <col min="13571" max="13571" width="16.42578125" style="81" customWidth="1"/>
    <col min="13572" max="13572" width="11.28515625" style="81" customWidth="1"/>
    <col min="13573" max="13573" width="12.140625" style="81" customWidth="1"/>
    <col min="13574" max="13574" width="10.42578125" style="81" customWidth="1"/>
    <col min="13575" max="13576" width="10.7109375" style="81" customWidth="1"/>
    <col min="13577" max="13577" width="10.28515625" style="81" customWidth="1"/>
    <col min="13578" max="13578" width="10.140625" style="81"/>
    <col min="13579" max="13579" width="10.140625" style="81" customWidth="1"/>
    <col min="13580" max="13583" width="10.140625" style="81"/>
    <col min="13584" max="13584" width="13.7109375" style="81" bestFit="1" customWidth="1"/>
    <col min="13585" max="13824" width="10.140625" style="81"/>
    <col min="13825" max="13825" width="3.85546875" style="81" customWidth="1"/>
    <col min="13826" max="13826" width="34.5703125" style="81" customWidth="1"/>
    <col min="13827" max="13827" width="16.42578125" style="81" customWidth="1"/>
    <col min="13828" max="13828" width="11.28515625" style="81" customWidth="1"/>
    <col min="13829" max="13829" width="12.140625" style="81" customWidth="1"/>
    <col min="13830" max="13830" width="10.42578125" style="81" customWidth="1"/>
    <col min="13831" max="13832" width="10.7109375" style="81" customWidth="1"/>
    <col min="13833" max="13833" width="10.28515625" style="81" customWidth="1"/>
    <col min="13834" max="13834" width="10.140625" style="81"/>
    <col min="13835" max="13835" width="10.140625" style="81" customWidth="1"/>
    <col min="13836" max="13839" width="10.140625" style="81"/>
    <col min="13840" max="13840" width="13.7109375" style="81" bestFit="1" customWidth="1"/>
    <col min="13841" max="14080" width="10.140625" style="81"/>
    <col min="14081" max="14081" width="3.85546875" style="81" customWidth="1"/>
    <col min="14082" max="14082" width="34.5703125" style="81" customWidth="1"/>
    <col min="14083" max="14083" width="16.42578125" style="81" customWidth="1"/>
    <col min="14084" max="14084" width="11.28515625" style="81" customWidth="1"/>
    <col min="14085" max="14085" width="12.140625" style="81" customWidth="1"/>
    <col min="14086" max="14086" width="10.42578125" style="81" customWidth="1"/>
    <col min="14087" max="14088" width="10.7109375" style="81" customWidth="1"/>
    <col min="14089" max="14089" width="10.28515625" style="81" customWidth="1"/>
    <col min="14090" max="14090" width="10.140625" style="81"/>
    <col min="14091" max="14091" width="10.140625" style="81" customWidth="1"/>
    <col min="14092" max="14095" width="10.140625" style="81"/>
    <col min="14096" max="14096" width="13.7109375" style="81" bestFit="1" customWidth="1"/>
    <col min="14097" max="14336" width="10.140625" style="81"/>
    <col min="14337" max="14337" width="3.85546875" style="81" customWidth="1"/>
    <col min="14338" max="14338" width="34.5703125" style="81" customWidth="1"/>
    <col min="14339" max="14339" width="16.42578125" style="81" customWidth="1"/>
    <col min="14340" max="14340" width="11.28515625" style="81" customWidth="1"/>
    <col min="14341" max="14341" width="12.140625" style="81" customWidth="1"/>
    <col min="14342" max="14342" width="10.42578125" style="81" customWidth="1"/>
    <col min="14343" max="14344" width="10.7109375" style="81" customWidth="1"/>
    <col min="14345" max="14345" width="10.28515625" style="81" customWidth="1"/>
    <col min="14346" max="14346" width="10.140625" style="81"/>
    <col min="14347" max="14347" width="10.140625" style="81" customWidth="1"/>
    <col min="14348" max="14351" width="10.140625" style="81"/>
    <col min="14352" max="14352" width="13.7109375" style="81" bestFit="1" customWidth="1"/>
    <col min="14353" max="14592" width="10.140625" style="81"/>
    <col min="14593" max="14593" width="3.85546875" style="81" customWidth="1"/>
    <col min="14594" max="14594" width="34.5703125" style="81" customWidth="1"/>
    <col min="14595" max="14595" width="16.42578125" style="81" customWidth="1"/>
    <col min="14596" max="14596" width="11.28515625" style="81" customWidth="1"/>
    <col min="14597" max="14597" width="12.140625" style="81" customWidth="1"/>
    <col min="14598" max="14598" width="10.42578125" style="81" customWidth="1"/>
    <col min="14599" max="14600" width="10.7109375" style="81" customWidth="1"/>
    <col min="14601" max="14601" width="10.28515625" style="81" customWidth="1"/>
    <col min="14602" max="14602" width="10.140625" style="81"/>
    <col min="14603" max="14603" width="10.140625" style="81" customWidth="1"/>
    <col min="14604" max="14607" width="10.140625" style="81"/>
    <col min="14608" max="14608" width="13.7109375" style="81" bestFit="1" customWidth="1"/>
    <col min="14609" max="14848" width="10.140625" style="81"/>
    <col min="14849" max="14849" width="3.85546875" style="81" customWidth="1"/>
    <col min="14850" max="14850" width="34.5703125" style="81" customWidth="1"/>
    <col min="14851" max="14851" width="16.42578125" style="81" customWidth="1"/>
    <col min="14852" max="14852" width="11.28515625" style="81" customWidth="1"/>
    <col min="14853" max="14853" width="12.140625" style="81" customWidth="1"/>
    <col min="14854" max="14854" width="10.42578125" style="81" customWidth="1"/>
    <col min="14855" max="14856" width="10.7109375" style="81" customWidth="1"/>
    <col min="14857" max="14857" width="10.28515625" style="81" customWidth="1"/>
    <col min="14858" max="14858" width="10.140625" style="81"/>
    <col min="14859" max="14859" width="10.140625" style="81" customWidth="1"/>
    <col min="14860" max="14863" width="10.140625" style="81"/>
    <col min="14864" max="14864" width="13.7109375" style="81" bestFit="1" customWidth="1"/>
    <col min="14865" max="15104" width="10.140625" style="81"/>
    <col min="15105" max="15105" width="3.85546875" style="81" customWidth="1"/>
    <col min="15106" max="15106" width="34.5703125" style="81" customWidth="1"/>
    <col min="15107" max="15107" width="16.42578125" style="81" customWidth="1"/>
    <col min="15108" max="15108" width="11.28515625" style="81" customWidth="1"/>
    <col min="15109" max="15109" width="12.140625" style="81" customWidth="1"/>
    <col min="15110" max="15110" width="10.42578125" style="81" customWidth="1"/>
    <col min="15111" max="15112" width="10.7109375" style="81" customWidth="1"/>
    <col min="15113" max="15113" width="10.28515625" style="81" customWidth="1"/>
    <col min="15114" max="15114" width="10.140625" style="81"/>
    <col min="15115" max="15115" width="10.140625" style="81" customWidth="1"/>
    <col min="15116" max="15119" width="10.140625" style="81"/>
    <col min="15120" max="15120" width="13.7109375" style="81" bestFit="1" customWidth="1"/>
    <col min="15121" max="15360" width="10.140625" style="81"/>
    <col min="15361" max="15361" width="3.85546875" style="81" customWidth="1"/>
    <col min="15362" max="15362" width="34.5703125" style="81" customWidth="1"/>
    <col min="15363" max="15363" width="16.42578125" style="81" customWidth="1"/>
    <col min="15364" max="15364" width="11.28515625" style="81" customWidth="1"/>
    <col min="15365" max="15365" width="12.140625" style="81" customWidth="1"/>
    <col min="15366" max="15366" width="10.42578125" style="81" customWidth="1"/>
    <col min="15367" max="15368" width="10.7109375" style="81" customWidth="1"/>
    <col min="15369" max="15369" width="10.28515625" style="81" customWidth="1"/>
    <col min="15370" max="15370" width="10.140625" style="81"/>
    <col min="15371" max="15371" width="10.140625" style="81" customWidth="1"/>
    <col min="15372" max="15375" width="10.140625" style="81"/>
    <col min="15376" max="15376" width="13.7109375" style="81" bestFit="1" customWidth="1"/>
    <col min="15377" max="15616" width="10.140625" style="81"/>
    <col min="15617" max="15617" width="3.85546875" style="81" customWidth="1"/>
    <col min="15618" max="15618" width="34.5703125" style="81" customWidth="1"/>
    <col min="15619" max="15619" width="16.42578125" style="81" customWidth="1"/>
    <col min="15620" max="15620" width="11.28515625" style="81" customWidth="1"/>
    <col min="15621" max="15621" width="12.140625" style="81" customWidth="1"/>
    <col min="15622" max="15622" width="10.42578125" style="81" customWidth="1"/>
    <col min="15623" max="15624" width="10.7109375" style="81" customWidth="1"/>
    <col min="15625" max="15625" width="10.28515625" style="81" customWidth="1"/>
    <col min="15626" max="15626" width="10.140625" style="81"/>
    <col min="15627" max="15627" width="10.140625" style="81" customWidth="1"/>
    <col min="15628" max="15631" width="10.140625" style="81"/>
    <col min="15632" max="15632" width="13.7109375" style="81" bestFit="1" customWidth="1"/>
    <col min="15633" max="15872" width="10.140625" style="81"/>
    <col min="15873" max="15873" width="3.85546875" style="81" customWidth="1"/>
    <col min="15874" max="15874" width="34.5703125" style="81" customWidth="1"/>
    <col min="15875" max="15875" width="16.42578125" style="81" customWidth="1"/>
    <col min="15876" max="15876" width="11.28515625" style="81" customWidth="1"/>
    <col min="15877" max="15877" width="12.140625" style="81" customWidth="1"/>
    <col min="15878" max="15878" width="10.42578125" style="81" customWidth="1"/>
    <col min="15879" max="15880" width="10.7109375" style="81" customWidth="1"/>
    <col min="15881" max="15881" width="10.28515625" style="81" customWidth="1"/>
    <col min="15882" max="15882" width="10.140625" style="81"/>
    <col min="15883" max="15883" width="10.140625" style="81" customWidth="1"/>
    <col min="15884" max="15887" width="10.140625" style="81"/>
    <col min="15888" max="15888" width="13.7109375" style="81" bestFit="1" customWidth="1"/>
    <col min="15889" max="16128" width="10.140625" style="81"/>
    <col min="16129" max="16129" width="3.85546875" style="81" customWidth="1"/>
    <col min="16130" max="16130" width="34.5703125" style="81" customWidth="1"/>
    <col min="16131" max="16131" width="16.42578125" style="81" customWidth="1"/>
    <col min="16132" max="16132" width="11.28515625" style="81" customWidth="1"/>
    <col min="16133" max="16133" width="12.140625" style="81" customWidth="1"/>
    <col min="16134" max="16134" width="10.42578125" style="81" customWidth="1"/>
    <col min="16135" max="16136" width="10.7109375" style="81" customWidth="1"/>
    <col min="16137" max="16137" width="10.28515625" style="81" customWidth="1"/>
    <col min="16138" max="16138" width="10.140625" style="81"/>
    <col min="16139" max="16139" width="10.140625" style="81" customWidth="1"/>
    <col min="16140" max="16143" width="10.140625" style="81"/>
    <col min="16144" max="16144" width="13.7109375" style="81" bestFit="1" customWidth="1"/>
    <col min="16145" max="16384" width="10.140625" style="81"/>
  </cols>
  <sheetData>
    <row r="1" spans="1:21" hidden="1"/>
    <row r="2" spans="1:21" ht="13.5" hidden="1" thickBot="1">
      <c r="B2" s="91"/>
      <c r="C2" s="82"/>
      <c r="D2" s="83"/>
      <c r="E2" s="82"/>
      <c r="F2" s="84"/>
      <c r="G2" s="85"/>
      <c r="H2" s="86"/>
      <c r="I2" s="87"/>
      <c r="J2" s="88"/>
      <c r="K2" s="88"/>
      <c r="L2" s="88"/>
      <c r="M2" s="88"/>
      <c r="N2" s="88"/>
      <c r="O2" s="88"/>
      <c r="P2" s="88"/>
      <c r="Q2" s="88"/>
      <c r="R2" s="88"/>
      <c r="S2" s="88"/>
      <c r="T2" s="88"/>
      <c r="U2" s="88"/>
    </row>
    <row r="3" spans="1:21" ht="17.649999999999999" customHeight="1">
      <c r="A3" s="237" t="s">
        <v>1280</v>
      </c>
      <c r="B3" s="329" t="s">
        <v>54</v>
      </c>
      <c r="C3" s="246" t="s">
        <v>1437</v>
      </c>
      <c r="D3" s="330"/>
      <c r="E3" s="331"/>
      <c r="F3" s="332"/>
      <c r="G3" s="333"/>
      <c r="H3" s="334"/>
      <c r="I3" s="335"/>
      <c r="J3" s="336"/>
      <c r="K3" s="336"/>
      <c r="L3" s="336"/>
      <c r="M3" s="336"/>
      <c r="N3" s="336"/>
      <c r="O3" s="336"/>
      <c r="P3" s="336"/>
      <c r="Q3" s="336"/>
      <c r="R3" s="336"/>
      <c r="S3" s="336"/>
      <c r="T3" s="336"/>
      <c r="U3" s="337"/>
    </row>
    <row r="4" spans="1:21" ht="17.649999999999999" customHeight="1">
      <c r="A4" s="237" t="s">
        <v>1280</v>
      </c>
      <c r="B4" s="239" t="s">
        <v>1266</v>
      </c>
      <c r="C4" s="104" t="s">
        <v>1424</v>
      </c>
      <c r="D4" s="105"/>
      <c r="E4" s="106"/>
      <c r="F4" s="107"/>
      <c r="G4" s="108"/>
      <c r="H4" s="109"/>
      <c r="I4" s="110"/>
      <c r="J4" s="90"/>
      <c r="K4" s="90"/>
      <c r="L4" s="90"/>
      <c r="M4" s="90"/>
      <c r="N4" s="90"/>
      <c r="O4" s="90"/>
      <c r="P4" s="90"/>
      <c r="Q4" s="90"/>
      <c r="R4" s="90"/>
      <c r="S4" s="90"/>
      <c r="T4" s="90"/>
      <c r="U4" s="338"/>
    </row>
    <row r="5" spans="1:21" ht="17.649999999999999" customHeight="1">
      <c r="A5" s="237" t="s">
        <v>1280</v>
      </c>
      <c r="B5" s="240" t="s">
        <v>55</v>
      </c>
      <c r="C5" s="111" t="s">
        <v>1466</v>
      </c>
      <c r="D5" s="105"/>
      <c r="E5" s="106"/>
      <c r="F5" s="107"/>
      <c r="G5" s="108"/>
      <c r="H5" s="109"/>
      <c r="I5" s="110"/>
      <c r="J5" s="90"/>
      <c r="K5" s="90"/>
      <c r="L5" s="90"/>
      <c r="M5" s="90"/>
      <c r="N5" s="90"/>
      <c r="O5" s="90"/>
      <c r="P5" s="90"/>
      <c r="Q5" s="90"/>
      <c r="R5" s="90"/>
      <c r="S5" s="90"/>
      <c r="T5" s="90"/>
      <c r="U5" s="338"/>
    </row>
    <row r="6" spans="1:21" ht="17.649999999999999" customHeight="1">
      <c r="B6" s="239" t="s">
        <v>56</v>
      </c>
      <c r="C6" s="104" t="s">
        <v>1986</v>
      </c>
      <c r="D6" s="105"/>
      <c r="E6" s="106"/>
      <c r="F6" s="107"/>
      <c r="G6" s="108"/>
      <c r="H6" s="109"/>
      <c r="I6" s="110"/>
      <c r="J6" s="90"/>
      <c r="K6" s="90"/>
      <c r="L6" s="90"/>
      <c r="M6" s="90"/>
      <c r="N6" s="90"/>
      <c r="O6" s="90"/>
      <c r="P6" s="90"/>
      <c r="Q6" s="90"/>
      <c r="R6" s="90"/>
      <c r="S6" s="90"/>
      <c r="T6" s="90"/>
      <c r="U6" s="338"/>
    </row>
    <row r="7" spans="1:21" ht="17.649999999999999" customHeight="1">
      <c r="B7" s="240" t="s">
        <v>2</v>
      </c>
      <c r="C7" s="111" t="s">
        <v>1975</v>
      </c>
      <c r="D7" s="105"/>
      <c r="E7" s="106"/>
      <c r="F7" s="107"/>
      <c r="G7" s="108"/>
      <c r="H7" s="109"/>
      <c r="I7" s="110"/>
      <c r="J7" s="90"/>
      <c r="K7" s="90"/>
      <c r="L7" s="90"/>
      <c r="M7" s="90"/>
      <c r="N7" s="90"/>
      <c r="O7" s="90"/>
      <c r="P7" s="90"/>
      <c r="Q7" s="90"/>
      <c r="R7" s="90"/>
      <c r="S7" s="90"/>
      <c r="T7" s="90"/>
      <c r="U7" s="338"/>
    </row>
    <row r="8" spans="1:21" ht="17.649999999999999" customHeight="1">
      <c r="A8" s="237" t="s">
        <v>1280</v>
      </c>
      <c r="B8" s="339" t="s">
        <v>62</v>
      </c>
      <c r="C8" s="111" t="s">
        <v>1966</v>
      </c>
      <c r="D8" s="105"/>
      <c r="E8" s="106"/>
      <c r="F8" s="107"/>
      <c r="G8" s="108"/>
      <c r="H8" s="109"/>
      <c r="I8" s="110"/>
      <c r="J8" s="90"/>
      <c r="K8" s="90"/>
      <c r="L8" s="90"/>
      <c r="M8" s="90"/>
      <c r="N8" s="90"/>
      <c r="O8" s="90"/>
      <c r="P8" s="90"/>
      <c r="Q8" s="90"/>
      <c r="R8" s="90"/>
      <c r="S8" s="90"/>
      <c r="T8" s="90"/>
      <c r="U8" s="338"/>
    </row>
    <row r="9" spans="1:21" ht="17.649999999999999" customHeight="1">
      <c r="A9" s="237"/>
      <c r="B9" s="339"/>
      <c r="C9" s="111"/>
      <c r="D9" s="105"/>
      <c r="E9" s="106"/>
      <c r="F9" s="107"/>
      <c r="G9" s="108"/>
      <c r="H9" s="109"/>
      <c r="I9" s="110"/>
      <c r="J9" s="90"/>
      <c r="K9" s="90"/>
      <c r="L9" s="90"/>
      <c r="M9" s="90"/>
      <c r="N9" s="90"/>
      <c r="O9" s="90"/>
      <c r="P9" s="90"/>
      <c r="Q9" s="90"/>
      <c r="R9" s="90"/>
      <c r="S9" s="90"/>
      <c r="T9" s="90"/>
      <c r="U9" s="338"/>
    </row>
    <row r="10" spans="1:21" ht="17.649999999999999" customHeight="1">
      <c r="B10" s="1064" t="s">
        <v>121</v>
      </c>
      <c r="C10" s="1065"/>
      <c r="D10" s="1065"/>
      <c r="E10" s="1065"/>
      <c r="F10" s="1065"/>
      <c r="G10" s="1065"/>
      <c r="H10" s="1065"/>
      <c r="I10" s="1065"/>
      <c r="J10" s="1065"/>
      <c r="K10" s="1065"/>
      <c r="L10" s="1065"/>
      <c r="M10" s="1065"/>
      <c r="N10" s="1065"/>
      <c r="O10" s="1065"/>
      <c r="P10" s="1065"/>
      <c r="Q10" s="1065"/>
      <c r="R10" s="1065"/>
      <c r="S10" s="1065"/>
      <c r="T10" s="1065"/>
      <c r="U10" s="1066"/>
    </row>
    <row r="11" spans="1:21" ht="17.649999999999999" customHeight="1">
      <c r="B11" s="340"/>
      <c r="C11" s="341"/>
      <c r="D11" s="341"/>
      <c r="E11" s="341"/>
      <c r="F11" s="341"/>
      <c r="G11" s="341"/>
      <c r="H11" s="341"/>
      <c r="I11" s="341"/>
      <c r="J11" s="341"/>
      <c r="K11" s="341"/>
      <c r="L11" s="341"/>
      <c r="M11" s="341"/>
      <c r="N11" s="341"/>
      <c r="O11" s="341"/>
      <c r="P11" s="341"/>
      <c r="Q11" s="341"/>
      <c r="R11" s="341"/>
      <c r="S11" s="341"/>
      <c r="T11" s="341"/>
      <c r="U11" s="342"/>
    </row>
    <row r="12" spans="1:21" ht="50.25" customHeight="1">
      <c r="B12" s="1078" t="s">
        <v>70</v>
      </c>
      <c r="C12" s="1079"/>
      <c r="D12" s="1079" t="s">
        <v>94</v>
      </c>
      <c r="E12" s="1079"/>
      <c r="F12" s="1079"/>
      <c r="G12" s="1069"/>
      <c r="H12" s="1069"/>
      <c r="I12" s="1069"/>
      <c r="J12" s="1069" t="s">
        <v>90</v>
      </c>
      <c r="K12" s="1069"/>
      <c r="L12" s="1069"/>
      <c r="M12" s="1069" t="s">
        <v>88</v>
      </c>
      <c r="N12" s="1069"/>
      <c r="O12" s="1069"/>
      <c r="P12" s="1069" t="s">
        <v>96</v>
      </c>
      <c r="Q12" s="1069"/>
      <c r="R12" s="1070"/>
      <c r="S12" s="1069" t="s">
        <v>89</v>
      </c>
      <c r="T12" s="1069"/>
      <c r="U12" s="1080"/>
    </row>
    <row r="13" spans="1:21" ht="17.649999999999999" customHeight="1">
      <c r="B13" s="343" t="s">
        <v>71</v>
      </c>
      <c r="C13" s="125" t="s">
        <v>99</v>
      </c>
      <c r="D13" s="92" t="s">
        <v>72</v>
      </c>
      <c r="E13" s="93" t="s">
        <v>73</v>
      </c>
      <c r="F13" s="93" t="s">
        <v>74</v>
      </c>
      <c r="G13" s="93" t="s">
        <v>72</v>
      </c>
      <c r="H13" s="93" t="s">
        <v>73</v>
      </c>
      <c r="I13" s="93" t="s">
        <v>74</v>
      </c>
      <c r="J13" s="93" t="s">
        <v>72</v>
      </c>
      <c r="K13" s="93" t="s">
        <v>73</v>
      </c>
      <c r="L13" s="93" t="s">
        <v>74</v>
      </c>
      <c r="M13" s="93" t="s">
        <v>72</v>
      </c>
      <c r="N13" s="93" t="s">
        <v>73</v>
      </c>
      <c r="O13" s="93" t="s">
        <v>74</v>
      </c>
      <c r="P13" s="93" t="s">
        <v>72</v>
      </c>
      <c r="Q13" s="93" t="s">
        <v>73</v>
      </c>
      <c r="R13" s="94" t="s">
        <v>74</v>
      </c>
      <c r="S13" s="93" t="s">
        <v>72</v>
      </c>
      <c r="T13" s="93" t="s">
        <v>73</v>
      </c>
      <c r="U13" s="344" t="s">
        <v>74</v>
      </c>
    </row>
    <row r="14" spans="1:21" ht="17.649999999999999" customHeight="1">
      <c r="B14" s="345" t="s">
        <v>75</v>
      </c>
      <c r="C14" s="97">
        <v>4</v>
      </c>
      <c r="D14" s="96">
        <v>3</v>
      </c>
      <c r="E14" s="97">
        <v>4</v>
      </c>
      <c r="F14" s="97">
        <v>5.5</v>
      </c>
      <c r="G14" s="97">
        <v>3.8</v>
      </c>
      <c r="H14" s="97">
        <v>4.01</v>
      </c>
      <c r="I14" s="97">
        <v>4.67</v>
      </c>
      <c r="J14" s="97">
        <v>3.43</v>
      </c>
      <c r="K14" s="97">
        <v>4.93</v>
      </c>
      <c r="L14" s="97">
        <v>6.71</v>
      </c>
      <c r="M14" s="97">
        <v>5.29</v>
      </c>
      <c r="N14" s="97">
        <v>5.92</v>
      </c>
      <c r="O14" s="97">
        <v>7.93</v>
      </c>
      <c r="P14" s="97">
        <v>4</v>
      </c>
      <c r="Q14" s="97">
        <v>5.52</v>
      </c>
      <c r="R14" s="98" t="s">
        <v>76</v>
      </c>
      <c r="S14" s="97">
        <v>1.5</v>
      </c>
      <c r="T14" s="97">
        <v>3.45</v>
      </c>
      <c r="U14" s="346">
        <v>4.49</v>
      </c>
    </row>
    <row r="15" spans="1:21" ht="17.649999999999999" customHeight="1">
      <c r="B15" s="345" t="s">
        <v>92</v>
      </c>
      <c r="C15" s="97">
        <v>0.8</v>
      </c>
      <c r="D15" s="96">
        <v>0.8</v>
      </c>
      <c r="E15" s="97">
        <v>0.8</v>
      </c>
      <c r="F15" s="97">
        <v>1</v>
      </c>
      <c r="G15" s="97">
        <v>0.32</v>
      </c>
      <c r="H15" s="97">
        <v>0.4</v>
      </c>
      <c r="I15" s="97">
        <v>0.74</v>
      </c>
      <c r="J15" s="97">
        <v>0.28000000000000003</v>
      </c>
      <c r="K15" s="97">
        <v>0.49</v>
      </c>
      <c r="L15" s="97">
        <v>0.75</v>
      </c>
      <c r="M15" s="97">
        <v>0.25</v>
      </c>
      <c r="N15" s="97">
        <v>0.51</v>
      </c>
      <c r="O15" s="97">
        <v>0.56000000000000005</v>
      </c>
      <c r="P15" s="97">
        <v>0.81</v>
      </c>
      <c r="Q15" s="97">
        <v>1.22</v>
      </c>
      <c r="R15" s="98">
        <v>1.99</v>
      </c>
      <c r="S15" s="97">
        <v>0.3</v>
      </c>
      <c r="T15" s="97">
        <v>0.48</v>
      </c>
      <c r="U15" s="346">
        <v>0.82</v>
      </c>
    </row>
    <row r="16" spans="1:21" ht="17.649999999999999" customHeight="1">
      <c r="B16" s="345" t="s">
        <v>77</v>
      </c>
      <c r="C16" s="97">
        <v>0.97</v>
      </c>
      <c r="D16" s="96">
        <v>0.97</v>
      </c>
      <c r="E16" s="97">
        <v>1.27</v>
      </c>
      <c r="F16" s="97">
        <v>1.27</v>
      </c>
      <c r="G16" s="97">
        <v>0.5</v>
      </c>
      <c r="H16" s="97">
        <v>0.56000000000000005</v>
      </c>
      <c r="I16" s="97">
        <v>0.97</v>
      </c>
      <c r="J16" s="97">
        <v>1</v>
      </c>
      <c r="K16" s="97">
        <v>1.39</v>
      </c>
      <c r="L16" s="97">
        <v>1.74</v>
      </c>
      <c r="M16" s="97">
        <v>1</v>
      </c>
      <c r="N16" s="97">
        <v>1.48</v>
      </c>
      <c r="O16" s="97">
        <v>1.97</v>
      </c>
      <c r="P16" s="97">
        <v>1.46</v>
      </c>
      <c r="Q16" s="97">
        <v>2.3199999999999998</v>
      </c>
      <c r="R16" s="98">
        <v>3.16</v>
      </c>
      <c r="S16" s="97">
        <v>0.56000000000000005</v>
      </c>
      <c r="T16" s="97">
        <v>0.85</v>
      </c>
      <c r="U16" s="346">
        <v>0.89</v>
      </c>
    </row>
    <row r="17" spans="2:21" ht="17.649999999999999" customHeight="1">
      <c r="B17" s="345" t="s">
        <v>78</v>
      </c>
      <c r="C17" s="97">
        <v>1.23</v>
      </c>
      <c r="D17" s="96">
        <v>0.59</v>
      </c>
      <c r="E17" s="97">
        <v>1.23</v>
      </c>
      <c r="F17" s="97">
        <v>1.39</v>
      </c>
      <c r="G17" s="97">
        <v>1.02</v>
      </c>
      <c r="H17" s="97">
        <v>1.1100000000000001</v>
      </c>
      <c r="I17" s="97">
        <v>1.21</v>
      </c>
      <c r="J17" s="97">
        <v>0.94</v>
      </c>
      <c r="K17" s="97">
        <v>0.99</v>
      </c>
      <c r="L17" s="97">
        <v>1.17</v>
      </c>
      <c r="M17" s="97">
        <v>1.01</v>
      </c>
      <c r="N17" s="97">
        <v>1.07</v>
      </c>
      <c r="O17" s="97">
        <v>1.1100000000000001</v>
      </c>
      <c r="P17" s="97">
        <v>0.94</v>
      </c>
      <c r="Q17" s="97">
        <v>1.02</v>
      </c>
      <c r="R17" s="98">
        <v>1.33</v>
      </c>
      <c r="S17" s="97">
        <v>0.85</v>
      </c>
      <c r="T17" s="97">
        <v>0.85</v>
      </c>
      <c r="U17" s="346">
        <v>1.1100000000000001</v>
      </c>
    </row>
    <row r="18" spans="2:21" ht="17.649999999999999" customHeight="1">
      <c r="B18" s="345" t="s">
        <v>79</v>
      </c>
      <c r="C18" s="97">
        <v>6.16</v>
      </c>
      <c r="D18" s="96">
        <v>6.16</v>
      </c>
      <c r="E18" s="97">
        <v>7.4</v>
      </c>
      <c r="F18" s="97">
        <v>8.9600000000000009</v>
      </c>
      <c r="G18" s="97">
        <v>6.64</v>
      </c>
      <c r="H18" s="97">
        <v>7.3</v>
      </c>
      <c r="I18" s="97">
        <v>8.69</v>
      </c>
      <c r="J18" s="97">
        <v>6.74</v>
      </c>
      <c r="K18" s="97">
        <v>8.0399999999999991</v>
      </c>
      <c r="L18" s="97">
        <v>9.4</v>
      </c>
      <c r="M18" s="97">
        <v>8</v>
      </c>
      <c r="N18" s="97">
        <v>8.31</v>
      </c>
      <c r="O18" s="97">
        <v>9.51</v>
      </c>
      <c r="P18" s="97">
        <v>7.14</v>
      </c>
      <c r="Q18" s="97">
        <v>8.4</v>
      </c>
      <c r="R18" s="98">
        <v>10.43</v>
      </c>
      <c r="S18" s="97">
        <v>3.5</v>
      </c>
      <c r="T18" s="97">
        <v>5.1100000000000003</v>
      </c>
      <c r="U18" s="346">
        <v>6.22</v>
      </c>
    </row>
    <row r="19" spans="2:21" ht="17.649999999999999" customHeight="1">
      <c r="B19" s="458" t="s">
        <v>1552</v>
      </c>
      <c r="C19" s="95">
        <v>6.15</v>
      </c>
      <c r="D19" s="1071" t="s">
        <v>80</v>
      </c>
      <c r="E19" s="1071"/>
      <c r="F19" s="1071"/>
      <c r="G19" s="1071"/>
      <c r="H19" s="1071"/>
      <c r="I19" s="1071"/>
      <c r="J19" s="1071"/>
      <c r="K19" s="1071"/>
      <c r="L19" s="1071"/>
      <c r="M19" s="1071"/>
      <c r="N19" s="1071"/>
      <c r="O19" s="1071"/>
      <c r="P19" s="1071"/>
      <c r="Q19" s="1071"/>
      <c r="R19" s="1071"/>
      <c r="S19" s="1071"/>
      <c r="T19" s="1071"/>
      <c r="U19" s="1072"/>
    </row>
    <row r="20" spans="2:21" ht="17.649999999999999" customHeight="1">
      <c r="B20" s="1073" t="s">
        <v>81</v>
      </c>
      <c r="C20" s="1074"/>
      <c r="D20" s="1074"/>
      <c r="E20" s="1074"/>
      <c r="F20" s="347"/>
      <c r="G20" s="1075" t="s">
        <v>82</v>
      </c>
      <c r="H20" s="1075"/>
      <c r="I20" s="1075"/>
      <c r="J20" s="1075"/>
      <c r="K20" s="1075"/>
      <c r="L20" s="1075"/>
      <c r="M20" s="1075"/>
      <c r="N20" s="1075"/>
      <c r="O20" s="1075"/>
      <c r="P20" s="102"/>
      <c r="Q20" s="102"/>
      <c r="R20" s="102"/>
      <c r="S20" s="102"/>
      <c r="T20" s="102"/>
      <c r="U20" s="348"/>
    </row>
    <row r="21" spans="2:21" ht="17.649999999999999" customHeight="1">
      <c r="B21" s="1076" t="s">
        <v>91</v>
      </c>
      <c r="C21" s="1077"/>
      <c r="D21" s="1077"/>
      <c r="E21" s="1077"/>
      <c r="F21" s="347"/>
      <c r="G21" s="1075" t="s">
        <v>83</v>
      </c>
      <c r="H21" s="1075"/>
      <c r="I21" s="1075"/>
      <c r="J21" s="1075"/>
      <c r="K21" s="1075"/>
      <c r="L21" s="1075"/>
      <c r="M21" s="327" t="s">
        <v>72</v>
      </c>
      <c r="N21" s="327" t="s">
        <v>73</v>
      </c>
      <c r="O21" s="327" t="s">
        <v>74</v>
      </c>
      <c r="P21" s="102"/>
      <c r="Q21" s="102"/>
      <c r="R21" s="102"/>
      <c r="S21" s="102"/>
      <c r="T21" s="102"/>
      <c r="U21" s="348"/>
    </row>
    <row r="22" spans="2:21" ht="17.649999999999999" customHeight="1">
      <c r="B22" s="1081" t="s">
        <v>1448</v>
      </c>
      <c r="C22" s="1082"/>
      <c r="D22" s="1082"/>
      <c r="E22" s="1082"/>
      <c r="F22" s="347"/>
      <c r="G22" s="1063" t="s">
        <v>94</v>
      </c>
      <c r="H22" s="1063"/>
      <c r="I22" s="1063"/>
      <c r="J22" s="1063"/>
      <c r="K22" s="1063"/>
      <c r="L22" s="1063"/>
      <c r="M22" s="100">
        <v>20.34</v>
      </c>
      <c r="N22" s="100">
        <v>22.12</v>
      </c>
      <c r="O22" s="100">
        <v>25</v>
      </c>
      <c r="P22" s="102"/>
      <c r="Q22" s="102"/>
      <c r="R22" s="102"/>
      <c r="S22" s="102"/>
      <c r="T22" s="102"/>
      <c r="U22" s="348"/>
    </row>
    <row r="23" spans="2:21" ht="17.649999999999999" customHeight="1">
      <c r="B23" s="1081"/>
      <c r="C23" s="1082"/>
      <c r="D23" s="1082"/>
      <c r="E23" s="1082"/>
      <c r="F23" s="347"/>
      <c r="G23" s="1063" t="s">
        <v>95</v>
      </c>
      <c r="H23" s="1063"/>
      <c r="I23" s="1063"/>
      <c r="J23" s="1063"/>
      <c r="K23" s="1063"/>
      <c r="L23" s="1063"/>
      <c r="M23" s="100">
        <v>19.600000000000001</v>
      </c>
      <c r="N23" s="100">
        <v>20.97</v>
      </c>
      <c r="O23" s="100">
        <v>24.23</v>
      </c>
      <c r="P23" s="102"/>
      <c r="Q23" s="102"/>
      <c r="R23" s="102"/>
      <c r="S23" s="102"/>
      <c r="T23" s="102"/>
      <c r="U23" s="348"/>
    </row>
    <row r="24" spans="2:21" ht="17.649999999999999" customHeight="1">
      <c r="B24" s="1083" t="s">
        <v>84</v>
      </c>
      <c r="C24" s="1084"/>
      <c r="D24" s="1084"/>
      <c r="E24" s="1084"/>
      <c r="F24" s="102"/>
      <c r="G24" s="1063" t="s">
        <v>93</v>
      </c>
      <c r="H24" s="1063"/>
      <c r="I24" s="1063"/>
      <c r="J24" s="1063"/>
      <c r="K24" s="1063"/>
      <c r="L24" s="1063"/>
      <c r="M24" s="100">
        <v>20.76</v>
      </c>
      <c r="N24" s="100">
        <v>24.18</v>
      </c>
      <c r="O24" s="100">
        <v>26.44</v>
      </c>
      <c r="P24" s="102"/>
      <c r="Q24" s="102"/>
      <c r="R24" s="102"/>
      <c r="S24" s="102"/>
      <c r="T24" s="102"/>
      <c r="U24" s="348"/>
    </row>
    <row r="25" spans="2:21" ht="17.649999999999999" customHeight="1">
      <c r="B25" s="1083"/>
      <c r="C25" s="1084"/>
      <c r="D25" s="1084"/>
      <c r="E25" s="1084"/>
      <c r="F25" s="102"/>
      <c r="G25" s="1063" t="s">
        <v>88</v>
      </c>
      <c r="H25" s="1063"/>
      <c r="I25" s="1063"/>
      <c r="J25" s="1063"/>
      <c r="K25" s="1063"/>
      <c r="L25" s="1063"/>
      <c r="M25" s="100">
        <v>24</v>
      </c>
      <c r="N25" s="100">
        <v>25.84</v>
      </c>
      <c r="O25" s="100">
        <v>27.86</v>
      </c>
      <c r="P25" s="102"/>
      <c r="Q25" s="102"/>
      <c r="R25" s="102"/>
      <c r="S25" s="102"/>
      <c r="T25" s="102"/>
      <c r="U25" s="348"/>
    </row>
    <row r="26" spans="2:21" ht="17.649999999999999" customHeight="1">
      <c r="B26" s="1085"/>
      <c r="C26" s="1086"/>
      <c r="D26" s="1086"/>
      <c r="E26" s="1086"/>
      <c r="F26" s="102"/>
      <c r="G26" s="1063" t="s">
        <v>96</v>
      </c>
      <c r="H26" s="1063"/>
      <c r="I26" s="1063"/>
      <c r="J26" s="1063"/>
      <c r="K26" s="1063"/>
      <c r="L26" s="1063"/>
      <c r="M26" s="100">
        <v>22.8</v>
      </c>
      <c r="N26" s="100">
        <v>27.48</v>
      </c>
      <c r="O26" s="100">
        <v>30.95</v>
      </c>
      <c r="P26" s="102"/>
      <c r="Q26" s="102"/>
      <c r="R26" s="102"/>
      <c r="S26" s="102"/>
      <c r="T26" s="102"/>
      <c r="U26" s="348"/>
    </row>
    <row r="27" spans="2:21" ht="17.649999999999999" customHeight="1">
      <c r="B27" s="1067" t="s">
        <v>86</v>
      </c>
      <c r="C27" s="1068"/>
      <c r="D27" s="1068"/>
      <c r="E27" s="1068"/>
      <c r="F27" s="102"/>
      <c r="G27" s="1063" t="s">
        <v>89</v>
      </c>
      <c r="H27" s="1063"/>
      <c r="I27" s="1063"/>
      <c r="J27" s="1063"/>
      <c r="K27" s="1063"/>
      <c r="L27" s="1063"/>
      <c r="M27" s="100">
        <v>11.1</v>
      </c>
      <c r="N27" s="100">
        <v>14.02</v>
      </c>
      <c r="O27" s="100">
        <v>16.8</v>
      </c>
      <c r="P27" s="102"/>
      <c r="Q27" s="102"/>
      <c r="R27" s="102"/>
      <c r="S27" s="102"/>
      <c r="T27" s="102"/>
      <c r="U27" s="348"/>
    </row>
    <row r="28" spans="2:21" ht="17.649999999999999" customHeight="1">
      <c r="B28" s="349"/>
      <c r="C28" s="88"/>
      <c r="D28" s="88"/>
      <c r="E28" s="88"/>
      <c r="F28" s="102"/>
      <c r="G28" s="88"/>
      <c r="H28" s="88"/>
      <c r="I28" s="101"/>
      <c r="J28" s="101"/>
      <c r="K28" s="90"/>
      <c r="L28" s="90"/>
      <c r="M28" s="90"/>
      <c r="N28" s="90"/>
      <c r="O28" s="90"/>
      <c r="P28" s="102"/>
      <c r="Q28" s="102"/>
      <c r="R28" s="102"/>
      <c r="S28" s="102"/>
      <c r="T28" s="102"/>
      <c r="U28" s="348"/>
    </row>
    <row r="29" spans="2:21" ht="17.649999999999999" customHeight="1">
      <c r="B29" s="350"/>
      <c r="C29" s="102"/>
      <c r="D29" s="102"/>
      <c r="E29" s="102"/>
      <c r="F29" s="102"/>
      <c r="G29" s="90"/>
      <c r="H29" s="90"/>
      <c r="I29" s="90"/>
      <c r="J29" s="90"/>
      <c r="K29" s="90"/>
      <c r="L29" s="90"/>
      <c r="M29" s="90"/>
      <c r="N29" s="90"/>
      <c r="O29" s="90"/>
      <c r="P29" s="102"/>
      <c r="Q29" s="102"/>
      <c r="R29" s="102"/>
      <c r="S29" s="102"/>
      <c r="T29" s="102"/>
      <c r="U29" s="348"/>
    </row>
    <row r="30" spans="2:21" ht="17.649999999999999" customHeight="1">
      <c r="B30" s="350"/>
      <c r="C30" s="102"/>
      <c r="D30" s="102"/>
      <c r="E30" s="102"/>
      <c r="F30" s="102"/>
      <c r="G30" s="90"/>
      <c r="H30" s="90"/>
      <c r="I30" s="90"/>
      <c r="J30" s="90"/>
      <c r="K30" s="90"/>
      <c r="L30" s="90"/>
      <c r="M30" s="90"/>
      <c r="N30" s="90"/>
      <c r="O30" s="90"/>
      <c r="P30" s="102"/>
      <c r="Q30" s="102"/>
      <c r="R30" s="102"/>
      <c r="S30" s="102"/>
      <c r="T30" s="102"/>
      <c r="U30" s="348"/>
    </row>
    <row r="31" spans="2:21" ht="17.649999999999999" customHeight="1">
      <c r="B31" s="351" t="s">
        <v>85</v>
      </c>
      <c r="C31" s="126">
        <v>0.2112</v>
      </c>
      <c r="D31" s="103"/>
      <c r="E31" s="103"/>
      <c r="F31" s="102"/>
      <c r="G31" s="90"/>
      <c r="H31" s="90"/>
      <c r="I31" s="90"/>
      <c r="J31" s="90"/>
      <c r="K31" s="90"/>
      <c r="L31" s="90"/>
      <c r="M31" s="90"/>
      <c r="N31" s="90"/>
      <c r="O31" s="90"/>
      <c r="P31" s="102"/>
      <c r="Q31" s="102"/>
      <c r="R31" s="102"/>
      <c r="S31" s="102"/>
      <c r="T31" s="102"/>
      <c r="U31" s="348"/>
    </row>
    <row r="32" spans="2:21" ht="17.649999999999999" customHeight="1">
      <c r="B32" s="352" t="s">
        <v>87</v>
      </c>
      <c r="C32" s="328"/>
      <c r="D32" s="328"/>
      <c r="E32" s="328"/>
      <c r="F32" s="102"/>
      <c r="G32" s="90"/>
      <c r="H32" s="90"/>
      <c r="I32" s="90"/>
      <c r="J32" s="90"/>
      <c r="K32" s="90"/>
      <c r="L32" s="90"/>
      <c r="M32" s="90"/>
      <c r="N32" s="90"/>
      <c r="O32" s="90"/>
      <c r="P32" s="102"/>
      <c r="Q32" s="102"/>
      <c r="R32" s="102"/>
      <c r="S32" s="102"/>
      <c r="T32" s="102"/>
      <c r="U32" s="348"/>
    </row>
    <row r="33" spans="2:21" ht="17.649999999999999" customHeight="1">
      <c r="B33" s="740" t="s">
        <v>94</v>
      </c>
      <c r="C33" s="102"/>
      <c r="D33" s="102"/>
      <c r="E33" s="102"/>
      <c r="F33" s="102"/>
      <c r="G33" s="90"/>
      <c r="H33" s="90"/>
      <c r="I33" s="90"/>
      <c r="J33" s="90"/>
      <c r="K33" s="90"/>
      <c r="L33" s="90"/>
      <c r="M33" s="90"/>
      <c r="N33" s="90"/>
      <c r="O33" s="90"/>
      <c r="P33" s="102"/>
      <c r="Q33" s="102"/>
      <c r="R33" s="102"/>
      <c r="S33" s="102"/>
      <c r="T33" s="102"/>
      <c r="U33" s="348"/>
    </row>
    <row r="34" spans="2:21" ht="17.649999999999999" customHeight="1" thickBot="1">
      <c r="B34" s="353" t="s">
        <v>1377</v>
      </c>
      <c r="C34" s="354"/>
      <c r="D34" s="354"/>
      <c r="E34" s="354"/>
      <c r="F34" s="354"/>
      <c r="G34" s="354"/>
      <c r="H34" s="354"/>
      <c r="I34" s="354"/>
      <c r="J34" s="354"/>
      <c r="K34" s="354"/>
      <c r="L34" s="354"/>
      <c r="M34" s="354"/>
      <c r="N34" s="354"/>
      <c r="O34" s="354"/>
      <c r="P34" s="354"/>
      <c r="Q34" s="354"/>
      <c r="R34" s="354"/>
      <c r="S34" s="354"/>
      <c r="T34" s="354"/>
      <c r="U34" s="355" t="s">
        <v>118</v>
      </c>
    </row>
    <row r="35" spans="2:21" ht="18.75" customHeight="1">
      <c r="B35" s="99"/>
      <c r="C35" s="99"/>
      <c r="D35" s="99"/>
      <c r="E35" s="99"/>
      <c r="F35" s="99"/>
      <c r="G35" s="99"/>
      <c r="H35" s="99"/>
      <c r="I35" s="99"/>
      <c r="J35" s="99"/>
      <c r="K35" s="99"/>
      <c r="L35" s="99"/>
      <c r="M35" s="99"/>
      <c r="N35" s="99"/>
      <c r="O35" s="99"/>
      <c r="P35" s="99"/>
      <c r="Q35" s="99"/>
      <c r="R35" s="99"/>
      <c r="S35" s="99"/>
      <c r="T35" s="99"/>
      <c r="U35" s="99"/>
    </row>
    <row r="36" spans="2:21" ht="18.75" customHeight="1">
      <c r="B36" s="99"/>
      <c r="C36" s="99"/>
      <c r="D36" s="99"/>
      <c r="E36" s="99"/>
      <c r="F36" s="99"/>
      <c r="G36" s="99"/>
      <c r="H36" s="99"/>
      <c r="I36" s="99"/>
      <c r="J36" s="99"/>
      <c r="K36" s="99"/>
      <c r="L36" s="99"/>
      <c r="M36" s="99"/>
      <c r="N36" s="99"/>
      <c r="O36" s="99"/>
      <c r="P36" s="99"/>
      <c r="Q36" s="99"/>
      <c r="R36" s="99"/>
      <c r="S36" s="99"/>
      <c r="T36" s="99"/>
      <c r="U36" s="99"/>
    </row>
    <row r="37" spans="2:21" ht="18.75" customHeight="1">
      <c r="C37" s="89"/>
      <c r="D37" s="89"/>
      <c r="E37" s="89"/>
      <c r="F37" s="89"/>
      <c r="G37" s="89"/>
      <c r="H37" s="89"/>
      <c r="I37" s="89"/>
      <c r="J37" s="89"/>
      <c r="K37" s="89"/>
      <c r="L37" s="89"/>
      <c r="M37" s="89"/>
      <c r="N37" s="89"/>
    </row>
    <row r="38" spans="2:21" ht="18.75" customHeight="1">
      <c r="B38" s="89"/>
      <c r="C38" s="89"/>
      <c r="D38" s="89"/>
      <c r="E38" s="89"/>
      <c r="F38" s="89"/>
      <c r="G38" s="89"/>
      <c r="H38" s="89"/>
      <c r="I38" s="89"/>
      <c r="J38" s="89"/>
      <c r="K38" s="89"/>
      <c r="L38" s="89"/>
      <c r="M38" s="89"/>
      <c r="N38" s="89"/>
    </row>
    <row r="39" spans="2:21" ht="18.75" customHeight="1">
      <c r="C39" s="89"/>
      <c r="D39" s="89"/>
      <c r="E39" s="89"/>
      <c r="F39" s="89"/>
      <c r="G39" s="89"/>
      <c r="H39" s="89"/>
      <c r="I39" s="89"/>
      <c r="J39" s="89"/>
      <c r="K39" s="89"/>
      <c r="L39" s="89"/>
      <c r="M39" s="89"/>
      <c r="N39" s="89"/>
    </row>
    <row r="40" spans="2:21" ht="18.75" customHeight="1">
      <c r="B40" s="89"/>
      <c r="C40" s="89"/>
      <c r="D40" s="89"/>
      <c r="E40" s="89"/>
      <c r="F40" s="89"/>
      <c r="G40" s="89"/>
      <c r="H40" s="89"/>
      <c r="I40" s="89"/>
      <c r="J40" s="89"/>
      <c r="K40" s="89"/>
      <c r="L40" s="89"/>
      <c r="M40" s="89"/>
      <c r="N40" s="89"/>
    </row>
    <row r="41" spans="2:21" ht="18.75" customHeight="1">
      <c r="B41" s="89"/>
      <c r="C41" s="89"/>
      <c r="D41" s="89"/>
      <c r="E41" s="89"/>
      <c r="F41" s="89"/>
      <c r="G41" s="89"/>
      <c r="H41" s="89"/>
      <c r="I41" s="89"/>
      <c r="J41" s="89"/>
      <c r="K41" s="89"/>
      <c r="L41" s="89"/>
      <c r="M41" s="89"/>
      <c r="N41" s="89"/>
    </row>
    <row r="42" spans="2:21" ht="18.75" customHeight="1">
      <c r="B42" s="89"/>
      <c r="C42" s="89"/>
      <c r="D42" s="89"/>
      <c r="E42" s="89"/>
      <c r="F42" s="89"/>
      <c r="G42" s="89"/>
      <c r="H42" s="89"/>
      <c r="I42" s="89"/>
      <c r="J42" s="89"/>
      <c r="K42" s="89"/>
      <c r="L42" s="89"/>
      <c r="M42" s="89"/>
      <c r="N42" s="89"/>
    </row>
    <row r="43" spans="2:21" ht="18.75" customHeight="1">
      <c r="B43" s="89"/>
      <c r="C43" s="89"/>
      <c r="D43" s="89"/>
      <c r="E43" s="89"/>
      <c r="F43" s="89"/>
      <c r="G43" s="89"/>
      <c r="H43" s="89"/>
      <c r="I43" s="89"/>
      <c r="J43" s="89"/>
      <c r="K43" s="89"/>
      <c r="L43" s="89"/>
      <c r="M43" s="89"/>
      <c r="N43" s="89"/>
      <c r="O43" s="89"/>
      <c r="P43" s="89"/>
      <c r="Q43" s="89"/>
      <c r="R43" s="89"/>
      <c r="S43" s="89"/>
      <c r="T43" s="89"/>
      <c r="U43" s="89"/>
    </row>
    <row r="44" spans="2:21" ht="18.75" customHeight="1">
      <c r="B44" s="89"/>
      <c r="C44" s="89"/>
      <c r="D44" s="89"/>
      <c r="E44" s="89"/>
      <c r="F44" s="89"/>
      <c r="G44" s="89"/>
      <c r="H44" s="89"/>
      <c r="I44" s="89"/>
      <c r="J44" s="89"/>
      <c r="K44" s="89"/>
      <c r="L44" s="89"/>
      <c r="M44" s="89"/>
      <c r="N44" s="89"/>
      <c r="O44" s="89"/>
      <c r="P44" s="89"/>
      <c r="Q44" s="89"/>
      <c r="R44" s="89"/>
      <c r="S44" s="89"/>
      <c r="T44" s="89"/>
      <c r="U44" s="89"/>
    </row>
    <row r="45" spans="2:21" ht="18.75" customHeight="1">
      <c r="B45" s="89"/>
      <c r="C45" s="89"/>
      <c r="D45" s="89"/>
      <c r="E45" s="89"/>
      <c r="F45" s="89"/>
      <c r="G45" s="89"/>
      <c r="H45" s="89"/>
      <c r="I45" s="89"/>
      <c r="J45" s="89"/>
      <c r="K45" s="89"/>
      <c r="L45" s="89"/>
      <c r="M45" s="89"/>
      <c r="N45" s="89"/>
      <c r="O45" s="89"/>
      <c r="P45" s="89"/>
      <c r="Q45" s="89"/>
      <c r="R45" s="89"/>
      <c r="S45" s="89"/>
      <c r="T45" s="89"/>
      <c r="U45" s="89"/>
    </row>
    <row r="46" spans="2:21">
      <c r="B46" s="89"/>
      <c r="C46" s="89"/>
      <c r="D46" s="89"/>
      <c r="E46" s="89"/>
      <c r="F46" s="89"/>
      <c r="G46" s="89"/>
      <c r="H46" s="89"/>
      <c r="I46" s="89"/>
      <c r="J46" s="89"/>
      <c r="K46" s="89"/>
      <c r="L46" s="89"/>
      <c r="M46" s="89"/>
      <c r="N46" s="89"/>
      <c r="O46" s="89"/>
      <c r="P46" s="89"/>
      <c r="Q46" s="89"/>
      <c r="R46" s="89"/>
      <c r="S46" s="89"/>
      <c r="T46" s="89"/>
      <c r="U46" s="89"/>
    </row>
    <row r="47" spans="2:21">
      <c r="B47" s="89"/>
      <c r="C47" s="89"/>
      <c r="D47" s="89"/>
      <c r="E47" s="89"/>
      <c r="F47" s="89"/>
      <c r="G47" s="89"/>
      <c r="H47" s="89"/>
      <c r="I47" s="89"/>
      <c r="J47" s="89"/>
      <c r="K47" s="89"/>
      <c r="L47" s="89"/>
      <c r="M47" s="89"/>
      <c r="N47" s="89"/>
      <c r="O47" s="89"/>
      <c r="P47" s="89"/>
      <c r="Q47" s="89"/>
      <c r="R47" s="89"/>
      <c r="S47" s="89"/>
      <c r="T47" s="89"/>
      <c r="U47" s="89"/>
    </row>
    <row r="48" spans="2:21">
      <c r="B48" s="89"/>
      <c r="C48" s="89"/>
      <c r="D48" s="89"/>
      <c r="E48" s="89"/>
      <c r="F48" s="89"/>
      <c r="G48" s="89"/>
      <c r="H48" s="89"/>
      <c r="I48" s="89"/>
      <c r="J48" s="89"/>
      <c r="K48" s="89"/>
      <c r="L48" s="89"/>
      <c r="M48" s="89"/>
      <c r="N48" s="89"/>
      <c r="O48" s="89"/>
      <c r="P48" s="89"/>
      <c r="Q48" s="89"/>
      <c r="R48" s="89"/>
      <c r="S48" s="89"/>
      <c r="T48" s="89"/>
      <c r="U48" s="89"/>
    </row>
    <row r="49" spans="2:21">
      <c r="B49" s="89"/>
      <c r="C49" s="89"/>
      <c r="D49" s="89"/>
      <c r="E49" s="89"/>
      <c r="F49" s="89"/>
      <c r="G49" s="89"/>
      <c r="H49" s="89"/>
      <c r="I49" s="89"/>
      <c r="J49" s="89"/>
      <c r="K49" s="89"/>
      <c r="L49" s="89"/>
      <c r="M49" s="89"/>
      <c r="N49" s="89"/>
      <c r="O49" s="89"/>
      <c r="P49" s="89"/>
      <c r="Q49" s="89"/>
      <c r="R49" s="89"/>
      <c r="S49" s="89"/>
      <c r="T49" s="89"/>
      <c r="U49" s="89"/>
    </row>
    <row r="50" spans="2:21">
      <c r="B50" s="89"/>
      <c r="C50" s="89"/>
      <c r="D50" s="89"/>
      <c r="E50" s="89"/>
      <c r="F50" s="89"/>
      <c r="G50" s="89"/>
      <c r="H50" s="89"/>
      <c r="I50" s="89"/>
      <c r="J50" s="89"/>
      <c r="K50" s="89"/>
      <c r="L50" s="89"/>
      <c r="M50" s="89"/>
      <c r="N50" s="89"/>
      <c r="O50" s="89"/>
      <c r="P50" s="89"/>
      <c r="Q50" s="89"/>
      <c r="R50" s="89"/>
      <c r="S50" s="89"/>
      <c r="T50" s="89"/>
      <c r="U50" s="89"/>
    </row>
    <row r="51" spans="2:21">
      <c r="B51" s="89"/>
      <c r="C51" s="89"/>
      <c r="D51" s="89"/>
      <c r="E51" s="89"/>
      <c r="F51" s="89"/>
      <c r="G51" s="89"/>
      <c r="H51" s="89"/>
      <c r="I51" s="89"/>
      <c r="J51" s="89"/>
      <c r="K51" s="89"/>
      <c r="L51" s="89"/>
      <c r="M51" s="89"/>
      <c r="N51" s="89"/>
      <c r="O51" s="89"/>
      <c r="P51" s="89"/>
      <c r="Q51" s="89"/>
      <c r="R51" s="89"/>
      <c r="S51" s="89"/>
      <c r="T51" s="89"/>
      <c r="U51" s="89"/>
    </row>
    <row r="52" spans="2:21">
      <c r="B52" s="89"/>
      <c r="C52" s="89"/>
      <c r="D52" s="89"/>
      <c r="E52" s="89"/>
      <c r="F52" s="89"/>
      <c r="G52" s="89"/>
      <c r="H52" s="89"/>
      <c r="I52" s="89"/>
      <c r="J52" s="89"/>
      <c r="K52" s="89"/>
      <c r="L52" s="89"/>
      <c r="M52" s="89"/>
      <c r="N52" s="89"/>
      <c r="O52" s="89"/>
      <c r="P52" s="89"/>
      <c r="Q52" s="89"/>
      <c r="R52" s="89"/>
      <c r="S52" s="89"/>
      <c r="T52" s="89"/>
      <c r="U52" s="89"/>
    </row>
    <row r="53" spans="2:21">
      <c r="B53" s="89"/>
      <c r="C53" s="89"/>
      <c r="D53" s="89"/>
      <c r="E53" s="89"/>
      <c r="F53" s="89"/>
      <c r="G53" s="89"/>
      <c r="H53" s="89"/>
      <c r="I53" s="89"/>
      <c r="J53" s="89"/>
      <c r="K53" s="89"/>
      <c r="L53" s="89"/>
      <c r="M53" s="89"/>
      <c r="N53" s="89"/>
      <c r="O53" s="89"/>
      <c r="P53" s="89"/>
      <c r="Q53" s="89"/>
      <c r="R53" s="89"/>
      <c r="S53" s="89"/>
      <c r="T53" s="89"/>
      <c r="U53" s="89"/>
    </row>
    <row r="54" spans="2:21">
      <c r="B54" s="89"/>
      <c r="C54" s="89"/>
      <c r="D54" s="89"/>
      <c r="E54" s="89"/>
      <c r="F54" s="89"/>
      <c r="G54" s="89"/>
      <c r="H54" s="89"/>
      <c r="I54" s="89"/>
      <c r="J54" s="89"/>
      <c r="K54" s="89"/>
      <c r="L54" s="89"/>
      <c r="M54" s="89"/>
      <c r="N54" s="89"/>
      <c r="O54" s="89"/>
      <c r="P54" s="89"/>
      <c r="Q54" s="89"/>
      <c r="R54" s="89"/>
      <c r="S54" s="89"/>
      <c r="T54" s="89"/>
      <c r="U54" s="89"/>
    </row>
    <row r="55" spans="2:21">
      <c r="B55" s="89"/>
      <c r="C55" s="89"/>
      <c r="D55" s="89"/>
      <c r="E55" s="89"/>
      <c r="F55" s="89"/>
      <c r="G55" s="89"/>
      <c r="H55" s="89"/>
      <c r="I55" s="89"/>
      <c r="J55" s="89"/>
      <c r="K55" s="89"/>
      <c r="L55" s="89"/>
      <c r="M55" s="89"/>
      <c r="N55" s="89"/>
      <c r="O55" s="89"/>
      <c r="P55" s="89"/>
      <c r="Q55" s="89"/>
      <c r="R55" s="89"/>
      <c r="S55" s="89"/>
      <c r="T55" s="89"/>
      <c r="U55" s="89"/>
    </row>
    <row r="56" spans="2:21">
      <c r="B56" s="89"/>
      <c r="C56" s="89"/>
      <c r="D56" s="89"/>
      <c r="E56" s="89"/>
      <c r="F56" s="89"/>
      <c r="G56" s="89"/>
      <c r="H56" s="89"/>
      <c r="I56" s="89"/>
      <c r="J56" s="89"/>
      <c r="K56" s="89"/>
      <c r="L56" s="89"/>
      <c r="M56" s="89"/>
      <c r="N56" s="89"/>
    </row>
    <row r="57" spans="2:21">
      <c r="B57" s="89"/>
      <c r="C57" s="89"/>
      <c r="D57" s="89"/>
      <c r="E57" s="89"/>
      <c r="F57" s="89"/>
      <c r="G57" s="89"/>
      <c r="H57" s="89"/>
      <c r="I57" s="89"/>
      <c r="J57" s="89"/>
      <c r="K57" s="89"/>
      <c r="L57" s="89"/>
      <c r="M57" s="89"/>
      <c r="N57" s="89"/>
    </row>
    <row r="58" spans="2:21">
      <c r="B58" s="89"/>
      <c r="C58" s="89"/>
      <c r="D58" s="89"/>
      <c r="E58" s="89"/>
      <c r="F58" s="89"/>
      <c r="G58" s="89"/>
      <c r="H58" s="89"/>
      <c r="I58" s="89"/>
      <c r="J58" s="89"/>
      <c r="K58" s="89"/>
      <c r="L58" s="89"/>
      <c r="M58" s="89"/>
      <c r="N58" s="89"/>
    </row>
    <row r="59" spans="2:21">
      <c r="B59" s="89"/>
      <c r="C59" s="89"/>
      <c r="D59" s="89"/>
      <c r="E59" s="89"/>
      <c r="F59" s="89"/>
      <c r="G59" s="89"/>
      <c r="H59" s="89"/>
      <c r="I59" s="89"/>
      <c r="J59" s="89"/>
      <c r="K59" s="89"/>
      <c r="L59" s="89"/>
      <c r="M59" s="89"/>
      <c r="N59" s="89"/>
    </row>
    <row r="60" spans="2:21">
      <c r="B60" s="89"/>
      <c r="C60" s="89"/>
      <c r="D60" s="89"/>
      <c r="E60" s="89"/>
      <c r="F60" s="89"/>
      <c r="G60" s="89"/>
      <c r="H60" s="89"/>
      <c r="I60" s="89"/>
      <c r="J60" s="89"/>
      <c r="K60" s="89"/>
      <c r="L60" s="89"/>
      <c r="M60" s="89"/>
      <c r="N60" s="89"/>
    </row>
    <row r="61" spans="2:21">
      <c r="B61" s="89"/>
      <c r="C61" s="89"/>
      <c r="D61" s="89"/>
      <c r="E61" s="89"/>
      <c r="F61" s="89"/>
      <c r="G61" s="89"/>
      <c r="H61" s="89"/>
      <c r="I61" s="89"/>
      <c r="J61" s="89"/>
      <c r="K61" s="89"/>
      <c r="L61" s="89"/>
      <c r="M61" s="89"/>
      <c r="N61" s="89"/>
    </row>
  </sheetData>
  <mergeCells count="22">
    <mergeCell ref="B22:E23"/>
    <mergeCell ref="G22:L22"/>
    <mergeCell ref="G23:L23"/>
    <mergeCell ref="G24:L24"/>
    <mergeCell ref="B24:E26"/>
    <mergeCell ref="G26:L26"/>
    <mergeCell ref="G27:L27"/>
    <mergeCell ref="B10:U10"/>
    <mergeCell ref="B27:E27"/>
    <mergeCell ref="G25:L25"/>
    <mergeCell ref="P12:R12"/>
    <mergeCell ref="D19:U19"/>
    <mergeCell ref="B20:E20"/>
    <mergeCell ref="G20:O20"/>
    <mergeCell ref="B21:E21"/>
    <mergeCell ref="G21:L21"/>
    <mergeCell ref="B12:C12"/>
    <mergeCell ref="D12:F12"/>
    <mergeCell ref="G12:I12"/>
    <mergeCell ref="J12:L12"/>
    <mergeCell ref="S12:U12"/>
    <mergeCell ref="M12:O12"/>
  </mergeCells>
  <printOptions horizontalCentered="1"/>
  <pageMargins left="0.39370078740157483" right="0.39370078740157483" top="0.78740157480314965" bottom="0.59055118110236227" header="0.31496062992125984" footer="0.31496062992125984"/>
  <pageSetup paperSize="9" scale="78" orientation="landscape" r:id="rId1"/>
  <headerFooter alignWithMargins="0"/>
  <rowBreaks count="1" manualBreakCount="1">
    <brk id="2" max="16383" man="1"/>
  </rowBreaks>
  <colBreaks count="1" manualBreakCount="1">
    <brk id="1" max="1048575" man="1"/>
  </colBreaks>
  <drawing r:id="rId2"/>
  <legacyDrawing r:id="rId3"/>
  <oleObjects>
    <mc:AlternateContent xmlns:mc="http://schemas.openxmlformats.org/markup-compatibility/2006">
      <mc:Choice Requires="x14">
        <oleObject progId="Microsoft Equation 3.0" shapeId="1025" r:id="rId4">
          <objectPr defaultSize="0" autoPict="0" r:id="rId5">
            <anchor moveWithCells="1" sizeWithCells="1">
              <from>
                <xdr:col>1</xdr:col>
                <xdr:colOff>238125</xdr:colOff>
                <xdr:row>21</xdr:row>
                <xdr:rowOff>95250</xdr:rowOff>
              </from>
              <to>
                <xdr:col>3</xdr:col>
                <xdr:colOff>219075</xdr:colOff>
                <xdr:row>23</xdr:row>
                <xdr:rowOff>57150</xdr:rowOff>
              </to>
            </anchor>
          </objectPr>
        </oleObject>
      </mc:Choice>
      <mc:Fallback>
        <oleObject progId="Microsoft Equation 3.0" shapeId="1025"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61"/>
  <sheetViews>
    <sheetView view="pageBreakPreview" topLeftCell="A3" zoomScale="90" zoomScaleNormal="70" zoomScaleSheetLayoutView="90" workbookViewId="0">
      <selection activeCell="J15" sqref="J15:J22"/>
    </sheetView>
  </sheetViews>
  <sheetFormatPr defaultColWidth="10.140625" defaultRowHeight="12.75"/>
  <cols>
    <col min="1" max="1" width="3.85546875" style="81" customWidth="1"/>
    <col min="2" max="2" width="28.140625" style="81" customWidth="1"/>
    <col min="3" max="21" width="7.7109375" style="81" customWidth="1"/>
    <col min="22" max="256" width="10.140625" style="81"/>
    <col min="257" max="257" width="3.85546875" style="81" customWidth="1"/>
    <col min="258" max="258" width="34.5703125" style="81" customWidth="1"/>
    <col min="259" max="259" width="16.42578125" style="81" customWidth="1"/>
    <col min="260" max="260" width="11.28515625" style="81" customWidth="1"/>
    <col min="261" max="261" width="12.140625" style="81" customWidth="1"/>
    <col min="262" max="262" width="10.42578125" style="81" customWidth="1"/>
    <col min="263" max="264" width="10.7109375" style="81" customWidth="1"/>
    <col min="265" max="265" width="10.28515625" style="81" customWidth="1"/>
    <col min="266" max="271" width="10.140625" style="81"/>
    <col min="272" max="272" width="13.7109375" style="81" bestFit="1" customWidth="1"/>
    <col min="273" max="512" width="10.140625" style="81"/>
    <col min="513" max="513" width="3.85546875" style="81" customWidth="1"/>
    <col min="514" max="514" width="34.5703125" style="81" customWidth="1"/>
    <col min="515" max="515" width="16.42578125" style="81" customWidth="1"/>
    <col min="516" max="516" width="11.28515625" style="81" customWidth="1"/>
    <col min="517" max="517" width="12.140625" style="81" customWidth="1"/>
    <col min="518" max="518" width="10.42578125" style="81" customWidth="1"/>
    <col min="519" max="520" width="10.7109375" style="81" customWidth="1"/>
    <col min="521" max="521" width="10.28515625" style="81" customWidth="1"/>
    <col min="522" max="527" width="10.140625" style="81"/>
    <col min="528" max="528" width="13.7109375" style="81" bestFit="1" customWidth="1"/>
    <col min="529" max="768" width="10.140625" style="81"/>
    <col min="769" max="769" width="3.85546875" style="81" customWidth="1"/>
    <col min="770" max="770" width="34.5703125" style="81" customWidth="1"/>
    <col min="771" max="771" width="16.42578125" style="81" customWidth="1"/>
    <col min="772" max="772" width="11.28515625" style="81" customWidth="1"/>
    <col min="773" max="773" width="12.140625" style="81" customWidth="1"/>
    <col min="774" max="774" width="10.42578125" style="81" customWidth="1"/>
    <col min="775" max="776" width="10.7109375" style="81" customWidth="1"/>
    <col min="777" max="777" width="10.28515625" style="81" customWidth="1"/>
    <col min="778" max="783" width="10.140625" style="81"/>
    <col min="784" max="784" width="13.7109375" style="81" bestFit="1" customWidth="1"/>
    <col min="785" max="1024" width="10.140625" style="81"/>
    <col min="1025" max="1025" width="3.85546875" style="81" customWidth="1"/>
    <col min="1026" max="1026" width="34.5703125" style="81" customWidth="1"/>
    <col min="1027" max="1027" width="16.42578125" style="81" customWidth="1"/>
    <col min="1028" max="1028" width="11.28515625" style="81" customWidth="1"/>
    <col min="1029" max="1029" width="12.140625" style="81" customWidth="1"/>
    <col min="1030" max="1030" width="10.42578125" style="81" customWidth="1"/>
    <col min="1031" max="1032" width="10.7109375" style="81" customWidth="1"/>
    <col min="1033" max="1033" width="10.28515625" style="81" customWidth="1"/>
    <col min="1034" max="1039" width="10.140625" style="81"/>
    <col min="1040" max="1040" width="13.7109375" style="81" bestFit="1" customWidth="1"/>
    <col min="1041" max="1280" width="10.140625" style="81"/>
    <col min="1281" max="1281" width="3.85546875" style="81" customWidth="1"/>
    <col min="1282" max="1282" width="34.5703125" style="81" customWidth="1"/>
    <col min="1283" max="1283" width="16.42578125" style="81" customWidth="1"/>
    <col min="1284" max="1284" width="11.28515625" style="81" customWidth="1"/>
    <col min="1285" max="1285" width="12.140625" style="81" customWidth="1"/>
    <col min="1286" max="1286" width="10.42578125" style="81" customWidth="1"/>
    <col min="1287" max="1288" width="10.7109375" style="81" customWidth="1"/>
    <col min="1289" max="1289" width="10.28515625" style="81" customWidth="1"/>
    <col min="1290" max="1295" width="10.140625" style="81"/>
    <col min="1296" max="1296" width="13.7109375" style="81" bestFit="1" customWidth="1"/>
    <col min="1297" max="1536" width="10.140625" style="81"/>
    <col min="1537" max="1537" width="3.85546875" style="81" customWidth="1"/>
    <col min="1538" max="1538" width="34.5703125" style="81" customWidth="1"/>
    <col min="1539" max="1539" width="16.42578125" style="81" customWidth="1"/>
    <col min="1540" max="1540" width="11.28515625" style="81" customWidth="1"/>
    <col min="1541" max="1541" width="12.140625" style="81" customWidth="1"/>
    <col min="1542" max="1542" width="10.42578125" style="81" customWidth="1"/>
    <col min="1543" max="1544" width="10.7109375" style="81" customWidth="1"/>
    <col min="1545" max="1545" width="10.28515625" style="81" customWidth="1"/>
    <col min="1546" max="1551" width="10.140625" style="81"/>
    <col min="1552" max="1552" width="13.7109375" style="81" bestFit="1" customWidth="1"/>
    <col min="1553" max="1792" width="10.140625" style="81"/>
    <col min="1793" max="1793" width="3.85546875" style="81" customWidth="1"/>
    <col min="1794" max="1794" width="34.5703125" style="81" customWidth="1"/>
    <col min="1795" max="1795" width="16.42578125" style="81" customWidth="1"/>
    <col min="1796" max="1796" width="11.28515625" style="81" customWidth="1"/>
    <col min="1797" max="1797" width="12.140625" style="81" customWidth="1"/>
    <col min="1798" max="1798" width="10.42578125" style="81" customWidth="1"/>
    <col min="1799" max="1800" width="10.7109375" style="81" customWidth="1"/>
    <col min="1801" max="1801" width="10.28515625" style="81" customWidth="1"/>
    <col min="1802" max="1807" width="10.140625" style="81"/>
    <col min="1808" max="1808" width="13.7109375" style="81" bestFit="1" customWidth="1"/>
    <col min="1809" max="2048" width="10.140625" style="81"/>
    <col min="2049" max="2049" width="3.85546875" style="81" customWidth="1"/>
    <col min="2050" max="2050" width="34.5703125" style="81" customWidth="1"/>
    <col min="2051" max="2051" width="16.42578125" style="81" customWidth="1"/>
    <col min="2052" max="2052" width="11.28515625" style="81" customWidth="1"/>
    <col min="2053" max="2053" width="12.140625" style="81" customWidth="1"/>
    <col min="2054" max="2054" width="10.42578125" style="81" customWidth="1"/>
    <col min="2055" max="2056" width="10.7109375" style="81" customWidth="1"/>
    <col min="2057" max="2057" width="10.28515625" style="81" customWidth="1"/>
    <col min="2058" max="2063" width="10.140625" style="81"/>
    <col min="2064" max="2064" width="13.7109375" style="81" bestFit="1" customWidth="1"/>
    <col min="2065" max="2304" width="10.140625" style="81"/>
    <col min="2305" max="2305" width="3.85546875" style="81" customWidth="1"/>
    <col min="2306" max="2306" width="34.5703125" style="81" customWidth="1"/>
    <col min="2307" max="2307" width="16.42578125" style="81" customWidth="1"/>
    <col min="2308" max="2308" width="11.28515625" style="81" customWidth="1"/>
    <col min="2309" max="2309" width="12.140625" style="81" customWidth="1"/>
    <col min="2310" max="2310" width="10.42578125" style="81" customWidth="1"/>
    <col min="2311" max="2312" width="10.7109375" style="81" customWidth="1"/>
    <col min="2313" max="2313" width="10.28515625" style="81" customWidth="1"/>
    <col min="2314" max="2319" width="10.140625" style="81"/>
    <col min="2320" max="2320" width="13.7109375" style="81" bestFit="1" customWidth="1"/>
    <col min="2321" max="2560" width="10.140625" style="81"/>
    <col min="2561" max="2561" width="3.85546875" style="81" customWidth="1"/>
    <col min="2562" max="2562" width="34.5703125" style="81" customWidth="1"/>
    <col min="2563" max="2563" width="16.42578125" style="81" customWidth="1"/>
    <col min="2564" max="2564" width="11.28515625" style="81" customWidth="1"/>
    <col min="2565" max="2565" width="12.140625" style="81" customWidth="1"/>
    <col min="2566" max="2566" width="10.42578125" style="81" customWidth="1"/>
    <col min="2567" max="2568" width="10.7109375" style="81" customWidth="1"/>
    <col min="2569" max="2569" width="10.28515625" style="81" customWidth="1"/>
    <col min="2570" max="2575" width="10.140625" style="81"/>
    <col min="2576" max="2576" width="13.7109375" style="81" bestFit="1" customWidth="1"/>
    <col min="2577" max="2816" width="10.140625" style="81"/>
    <col min="2817" max="2817" width="3.85546875" style="81" customWidth="1"/>
    <col min="2818" max="2818" width="34.5703125" style="81" customWidth="1"/>
    <col min="2819" max="2819" width="16.42578125" style="81" customWidth="1"/>
    <col min="2820" max="2820" width="11.28515625" style="81" customWidth="1"/>
    <col min="2821" max="2821" width="12.140625" style="81" customWidth="1"/>
    <col min="2822" max="2822" width="10.42578125" style="81" customWidth="1"/>
    <col min="2823" max="2824" width="10.7109375" style="81" customWidth="1"/>
    <col min="2825" max="2825" width="10.28515625" style="81" customWidth="1"/>
    <col min="2826" max="2831" width="10.140625" style="81"/>
    <col min="2832" max="2832" width="13.7109375" style="81" bestFit="1" customWidth="1"/>
    <col min="2833" max="3072" width="10.140625" style="81"/>
    <col min="3073" max="3073" width="3.85546875" style="81" customWidth="1"/>
    <col min="3074" max="3074" width="34.5703125" style="81" customWidth="1"/>
    <col min="3075" max="3075" width="16.42578125" style="81" customWidth="1"/>
    <col min="3076" max="3076" width="11.28515625" style="81" customWidth="1"/>
    <col min="3077" max="3077" width="12.140625" style="81" customWidth="1"/>
    <col min="3078" max="3078" width="10.42578125" style="81" customWidth="1"/>
    <col min="3079" max="3080" width="10.7109375" style="81" customWidth="1"/>
    <col min="3081" max="3081" width="10.28515625" style="81" customWidth="1"/>
    <col min="3082" max="3087" width="10.140625" style="81"/>
    <col min="3088" max="3088" width="13.7109375" style="81" bestFit="1" customWidth="1"/>
    <col min="3089" max="3328" width="10.140625" style="81"/>
    <col min="3329" max="3329" width="3.85546875" style="81" customWidth="1"/>
    <col min="3330" max="3330" width="34.5703125" style="81" customWidth="1"/>
    <col min="3331" max="3331" width="16.42578125" style="81" customWidth="1"/>
    <col min="3332" max="3332" width="11.28515625" style="81" customWidth="1"/>
    <col min="3333" max="3333" width="12.140625" style="81" customWidth="1"/>
    <col min="3334" max="3334" width="10.42578125" style="81" customWidth="1"/>
    <col min="3335" max="3336" width="10.7109375" style="81" customWidth="1"/>
    <col min="3337" max="3337" width="10.28515625" style="81" customWidth="1"/>
    <col min="3338" max="3343" width="10.140625" style="81"/>
    <col min="3344" max="3344" width="13.7109375" style="81" bestFit="1" customWidth="1"/>
    <col min="3345" max="3584" width="10.140625" style="81"/>
    <col min="3585" max="3585" width="3.85546875" style="81" customWidth="1"/>
    <col min="3586" max="3586" width="34.5703125" style="81" customWidth="1"/>
    <col min="3587" max="3587" width="16.42578125" style="81" customWidth="1"/>
    <col min="3588" max="3588" width="11.28515625" style="81" customWidth="1"/>
    <col min="3589" max="3589" width="12.140625" style="81" customWidth="1"/>
    <col min="3590" max="3590" width="10.42578125" style="81" customWidth="1"/>
    <col min="3591" max="3592" width="10.7109375" style="81" customWidth="1"/>
    <col min="3593" max="3593" width="10.28515625" style="81" customWidth="1"/>
    <col min="3594" max="3599" width="10.140625" style="81"/>
    <col min="3600" max="3600" width="13.7109375" style="81" bestFit="1" customWidth="1"/>
    <col min="3601" max="3840" width="10.140625" style="81"/>
    <col min="3841" max="3841" width="3.85546875" style="81" customWidth="1"/>
    <col min="3842" max="3842" width="34.5703125" style="81" customWidth="1"/>
    <col min="3843" max="3843" width="16.42578125" style="81" customWidth="1"/>
    <col min="3844" max="3844" width="11.28515625" style="81" customWidth="1"/>
    <col min="3845" max="3845" width="12.140625" style="81" customWidth="1"/>
    <col min="3846" max="3846" width="10.42578125" style="81" customWidth="1"/>
    <col min="3847" max="3848" width="10.7109375" style="81" customWidth="1"/>
    <col min="3849" max="3849" width="10.28515625" style="81" customWidth="1"/>
    <col min="3850" max="3855" width="10.140625" style="81"/>
    <col min="3856" max="3856" width="13.7109375" style="81" bestFit="1" customWidth="1"/>
    <col min="3857" max="4096" width="10.140625" style="81"/>
    <col min="4097" max="4097" width="3.85546875" style="81" customWidth="1"/>
    <col min="4098" max="4098" width="34.5703125" style="81" customWidth="1"/>
    <col min="4099" max="4099" width="16.42578125" style="81" customWidth="1"/>
    <col min="4100" max="4100" width="11.28515625" style="81" customWidth="1"/>
    <col min="4101" max="4101" width="12.140625" style="81" customWidth="1"/>
    <col min="4102" max="4102" width="10.42578125" style="81" customWidth="1"/>
    <col min="4103" max="4104" width="10.7109375" style="81" customWidth="1"/>
    <col min="4105" max="4105" width="10.28515625" style="81" customWidth="1"/>
    <col min="4106" max="4111" width="10.140625" style="81"/>
    <col min="4112" max="4112" width="13.7109375" style="81" bestFit="1" customWidth="1"/>
    <col min="4113" max="4352" width="10.140625" style="81"/>
    <col min="4353" max="4353" width="3.85546875" style="81" customWidth="1"/>
    <col min="4354" max="4354" width="34.5703125" style="81" customWidth="1"/>
    <col min="4355" max="4355" width="16.42578125" style="81" customWidth="1"/>
    <col min="4356" max="4356" width="11.28515625" style="81" customWidth="1"/>
    <col min="4357" max="4357" width="12.140625" style="81" customWidth="1"/>
    <col min="4358" max="4358" width="10.42578125" style="81" customWidth="1"/>
    <col min="4359" max="4360" width="10.7109375" style="81" customWidth="1"/>
    <col min="4361" max="4361" width="10.28515625" style="81" customWidth="1"/>
    <col min="4362" max="4367" width="10.140625" style="81"/>
    <col min="4368" max="4368" width="13.7109375" style="81" bestFit="1" customWidth="1"/>
    <col min="4369" max="4608" width="10.140625" style="81"/>
    <col min="4609" max="4609" width="3.85546875" style="81" customWidth="1"/>
    <col min="4610" max="4610" width="34.5703125" style="81" customWidth="1"/>
    <col min="4611" max="4611" width="16.42578125" style="81" customWidth="1"/>
    <col min="4612" max="4612" width="11.28515625" style="81" customWidth="1"/>
    <col min="4613" max="4613" width="12.140625" style="81" customWidth="1"/>
    <col min="4614" max="4614" width="10.42578125" style="81" customWidth="1"/>
    <col min="4615" max="4616" width="10.7109375" style="81" customWidth="1"/>
    <col min="4617" max="4617" width="10.28515625" style="81" customWidth="1"/>
    <col min="4618" max="4623" width="10.140625" style="81"/>
    <col min="4624" max="4624" width="13.7109375" style="81" bestFit="1" customWidth="1"/>
    <col min="4625" max="4864" width="10.140625" style="81"/>
    <col min="4865" max="4865" width="3.85546875" style="81" customWidth="1"/>
    <col min="4866" max="4866" width="34.5703125" style="81" customWidth="1"/>
    <col min="4867" max="4867" width="16.42578125" style="81" customWidth="1"/>
    <col min="4868" max="4868" width="11.28515625" style="81" customWidth="1"/>
    <col min="4869" max="4869" width="12.140625" style="81" customWidth="1"/>
    <col min="4870" max="4870" width="10.42578125" style="81" customWidth="1"/>
    <col min="4871" max="4872" width="10.7109375" style="81" customWidth="1"/>
    <col min="4873" max="4873" width="10.28515625" style="81" customWidth="1"/>
    <col min="4874" max="4879" width="10.140625" style="81"/>
    <col min="4880" max="4880" width="13.7109375" style="81" bestFit="1" customWidth="1"/>
    <col min="4881" max="5120" width="10.140625" style="81"/>
    <col min="5121" max="5121" width="3.85546875" style="81" customWidth="1"/>
    <col min="5122" max="5122" width="34.5703125" style="81" customWidth="1"/>
    <col min="5123" max="5123" width="16.42578125" style="81" customWidth="1"/>
    <col min="5124" max="5124" width="11.28515625" style="81" customWidth="1"/>
    <col min="5125" max="5125" width="12.140625" style="81" customWidth="1"/>
    <col min="5126" max="5126" width="10.42578125" style="81" customWidth="1"/>
    <col min="5127" max="5128" width="10.7109375" style="81" customWidth="1"/>
    <col min="5129" max="5129" width="10.28515625" style="81" customWidth="1"/>
    <col min="5130" max="5135" width="10.140625" style="81"/>
    <col min="5136" max="5136" width="13.7109375" style="81" bestFit="1" customWidth="1"/>
    <col min="5137" max="5376" width="10.140625" style="81"/>
    <col min="5377" max="5377" width="3.85546875" style="81" customWidth="1"/>
    <col min="5378" max="5378" width="34.5703125" style="81" customWidth="1"/>
    <col min="5379" max="5379" width="16.42578125" style="81" customWidth="1"/>
    <col min="5380" max="5380" width="11.28515625" style="81" customWidth="1"/>
    <col min="5381" max="5381" width="12.140625" style="81" customWidth="1"/>
    <col min="5382" max="5382" width="10.42578125" style="81" customWidth="1"/>
    <col min="5383" max="5384" width="10.7109375" style="81" customWidth="1"/>
    <col min="5385" max="5385" width="10.28515625" style="81" customWidth="1"/>
    <col min="5386" max="5391" width="10.140625" style="81"/>
    <col min="5392" max="5392" width="13.7109375" style="81" bestFit="1" customWidth="1"/>
    <col min="5393" max="5632" width="10.140625" style="81"/>
    <col min="5633" max="5633" width="3.85546875" style="81" customWidth="1"/>
    <col min="5634" max="5634" width="34.5703125" style="81" customWidth="1"/>
    <col min="5635" max="5635" width="16.42578125" style="81" customWidth="1"/>
    <col min="5636" max="5636" width="11.28515625" style="81" customWidth="1"/>
    <col min="5637" max="5637" width="12.140625" style="81" customWidth="1"/>
    <col min="5638" max="5638" width="10.42578125" style="81" customWidth="1"/>
    <col min="5639" max="5640" width="10.7109375" style="81" customWidth="1"/>
    <col min="5641" max="5641" width="10.28515625" style="81" customWidth="1"/>
    <col min="5642" max="5647" width="10.140625" style="81"/>
    <col min="5648" max="5648" width="13.7109375" style="81" bestFit="1" customWidth="1"/>
    <col min="5649" max="5888" width="10.140625" style="81"/>
    <col min="5889" max="5889" width="3.85546875" style="81" customWidth="1"/>
    <col min="5890" max="5890" width="34.5703125" style="81" customWidth="1"/>
    <col min="5891" max="5891" width="16.42578125" style="81" customWidth="1"/>
    <col min="5892" max="5892" width="11.28515625" style="81" customWidth="1"/>
    <col min="5893" max="5893" width="12.140625" style="81" customWidth="1"/>
    <col min="5894" max="5894" width="10.42578125" style="81" customWidth="1"/>
    <col min="5895" max="5896" width="10.7109375" style="81" customWidth="1"/>
    <col min="5897" max="5897" width="10.28515625" style="81" customWidth="1"/>
    <col min="5898" max="5903" width="10.140625" style="81"/>
    <col min="5904" max="5904" width="13.7109375" style="81" bestFit="1" customWidth="1"/>
    <col min="5905" max="6144" width="10.140625" style="81"/>
    <col min="6145" max="6145" width="3.85546875" style="81" customWidth="1"/>
    <col min="6146" max="6146" width="34.5703125" style="81" customWidth="1"/>
    <col min="6147" max="6147" width="16.42578125" style="81" customWidth="1"/>
    <col min="6148" max="6148" width="11.28515625" style="81" customWidth="1"/>
    <col min="6149" max="6149" width="12.140625" style="81" customWidth="1"/>
    <col min="6150" max="6150" width="10.42578125" style="81" customWidth="1"/>
    <col min="6151" max="6152" width="10.7109375" style="81" customWidth="1"/>
    <col min="6153" max="6153" width="10.28515625" style="81" customWidth="1"/>
    <col min="6154" max="6159" width="10.140625" style="81"/>
    <col min="6160" max="6160" width="13.7109375" style="81" bestFit="1" customWidth="1"/>
    <col min="6161" max="6400" width="10.140625" style="81"/>
    <col min="6401" max="6401" width="3.85546875" style="81" customWidth="1"/>
    <col min="6402" max="6402" width="34.5703125" style="81" customWidth="1"/>
    <col min="6403" max="6403" width="16.42578125" style="81" customWidth="1"/>
    <col min="6404" max="6404" width="11.28515625" style="81" customWidth="1"/>
    <col min="6405" max="6405" width="12.140625" style="81" customWidth="1"/>
    <col min="6406" max="6406" width="10.42578125" style="81" customWidth="1"/>
    <col min="6407" max="6408" width="10.7109375" style="81" customWidth="1"/>
    <col min="6409" max="6409" width="10.28515625" style="81" customWidth="1"/>
    <col min="6410" max="6415" width="10.140625" style="81"/>
    <col min="6416" max="6416" width="13.7109375" style="81" bestFit="1" customWidth="1"/>
    <col min="6417" max="6656" width="10.140625" style="81"/>
    <col min="6657" max="6657" width="3.85546875" style="81" customWidth="1"/>
    <col min="6658" max="6658" width="34.5703125" style="81" customWidth="1"/>
    <col min="6659" max="6659" width="16.42578125" style="81" customWidth="1"/>
    <col min="6660" max="6660" width="11.28515625" style="81" customWidth="1"/>
    <col min="6661" max="6661" width="12.140625" style="81" customWidth="1"/>
    <col min="6662" max="6662" width="10.42578125" style="81" customWidth="1"/>
    <col min="6663" max="6664" width="10.7109375" style="81" customWidth="1"/>
    <col min="6665" max="6665" width="10.28515625" style="81" customWidth="1"/>
    <col min="6666" max="6671" width="10.140625" style="81"/>
    <col min="6672" max="6672" width="13.7109375" style="81" bestFit="1" customWidth="1"/>
    <col min="6673" max="6912" width="10.140625" style="81"/>
    <col min="6913" max="6913" width="3.85546875" style="81" customWidth="1"/>
    <col min="6914" max="6914" width="34.5703125" style="81" customWidth="1"/>
    <col min="6915" max="6915" width="16.42578125" style="81" customWidth="1"/>
    <col min="6916" max="6916" width="11.28515625" style="81" customWidth="1"/>
    <col min="6917" max="6917" width="12.140625" style="81" customWidth="1"/>
    <col min="6918" max="6918" width="10.42578125" style="81" customWidth="1"/>
    <col min="6919" max="6920" width="10.7109375" style="81" customWidth="1"/>
    <col min="6921" max="6921" width="10.28515625" style="81" customWidth="1"/>
    <col min="6922" max="6927" width="10.140625" style="81"/>
    <col min="6928" max="6928" width="13.7109375" style="81" bestFit="1" customWidth="1"/>
    <col min="6929" max="7168" width="10.140625" style="81"/>
    <col min="7169" max="7169" width="3.85546875" style="81" customWidth="1"/>
    <col min="7170" max="7170" width="34.5703125" style="81" customWidth="1"/>
    <col min="7171" max="7171" width="16.42578125" style="81" customWidth="1"/>
    <col min="7172" max="7172" width="11.28515625" style="81" customWidth="1"/>
    <col min="7173" max="7173" width="12.140625" style="81" customWidth="1"/>
    <col min="7174" max="7174" width="10.42578125" style="81" customWidth="1"/>
    <col min="7175" max="7176" width="10.7109375" style="81" customWidth="1"/>
    <col min="7177" max="7177" width="10.28515625" style="81" customWidth="1"/>
    <col min="7178" max="7183" width="10.140625" style="81"/>
    <col min="7184" max="7184" width="13.7109375" style="81" bestFit="1" customWidth="1"/>
    <col min="7185" max="7424" width="10.140625" style="81"/>
    <col min="7425" max="7425" width="3.85546875" style="81" customWidth="1"/>
    <col min="7426" max="7426" width="34.5703125" style="81" customWidth="1"/>
    <col min="7427" max="7427" width="16.42578125" style="81" customWidth="1"/>
    <col min="7428" max="7428" width="11.28515625" style="81" customWidth="1"/>
    <col min="7429" max="7429" width="12.140625" style="81" customWidth="1"/>
    <col min="7430" max="7430" width="10.42578125" style="81" customWidth="1"/>
    <col min="7431" max="7432" width="10.7109375" style="81" customWidth="1"/>
    <col min="7433" max="7433" width="10.28515625" style="81" customWidth="1"/>
    <col min="7434" max="7439" width="10.140625" style="81"/>
    <col min="7440" max="7440" width="13.7109375" style="81" bestFit="1" customWidth="1"/>
    <col min="7441" max="7680" width="10.140625" style="81"/>
    <col min="7681" max="7681" width="3.85546875" style="81" customWidth="1"/>
    <col min="7682" max="7682" width="34.5703125" style="81" customWidth="1"/>
    <col min="7683" max="7683" width="16.42578125" style="81" customWidth="1"/>
    <col min="7684" max="7684" width="11.28515625" style="81" customWidth="1"/>
    <col min="7685" max="7685" width="12.140625" style="81" customWidth="1"/>
    <col min="7686" max="7686" width="10.42578125" style="81" customWidth="1"/>
    <col min="7687" max="7688" width="10.7109375" style="81" customWidth="1"/>
    <col min="7689" max="7689" width="10.28515625" style="81" customWidth="1"/>
    <col min="7690" max="7695" width="10.140625" style="81"/>
    <col min="7696" max="7696" width="13.7109375" style="81" bestFit="1" customWidth="1"/>
    <col min="7697" max="7936" width="10.140625" style="81"/>
    <col min="7937" max="7937" width="3.85546875" style="81" customWidth="1"/>
    <col min="7938" max="7938" width="34.5703125" style="81" customWidth="1"/>
    <col min="7939" max="7939" width="16.42578125" style="81" customWidth="1"/>
    <col min="7940" max="7940" width="11.28515625" style="81" customWidth="1"/>
    <col min="7941" max="7941" width="12.140625" style="81" customWidth="1"/>
    <col min="7942" max="7942" width="10.42578125" style="81" customWidth="1"/>
    <col min="7943" max="7944" width="10.7109375" style="81" customWidth="1"/>
    <col min="7945" max="7945" width="10.28515625" style="81" customWidth="1"/>
    <col min="7946" max="7951" width="10.140625" style="81"/>
    <col min="7952" max="7952" width="13.7109375" style="81" bestFit="1" customWidth="1"/>
    <col min="7953" max="8192" width="10.140625" style="81"/>
    <col min="8193" max="8193" width="3.85546875" style="81" customWidth="1"/>
    <col min="8194" max="8194" width="34.5703125" style="81" customWidth="1"/>
    <col min="8195" max="8195" width="16.42578125" style="81" customWidth="1"/>
    <col min="8196" max="8196" width="11.28515625" style="81" customWidth="1"/>
    <col min="8197" max="8197" width="12.140625" style="81" customWidth="1"/>
    <col min="8198" max="8198" width="10.42578125" style="81" customWidth="1"/>
    <col min="8199" max="8200" width="10.7109375" style="81" customWidth="1"/>
    <col min="8201" max="8201" width="10.28515625" style="81" customWidth="1"/>
    <col min="8202" max="8207" width="10.140625" style="81"/>
    <col min="8208" max="8208" width="13.7109375" style="81" bestFit="1" customWidth="1"/>
    <col min="8209" max="8448" width="10.140625" style="81"/>
    <col min="8449" max="8449" width="3.85546875" style="81" customWidth="1"/>
    <col min="8450" max="8450" width="34.5703125" style="81" customWidth="1"/>
    <col min="8451" max="8451" width="16.42578125" style="81" customWidth="1"/>
    <col min="8452" max="8452" width="11.28515625" style="81" customWidth="1"/>
    <col min="8453" max="8453" width="12.140625" style="81" customWidth="1"/>
    <col min="8454" max="8454" width="10.42578125" style="81" customWidth="1"/>
    <col min="8455" max="8456" width="10.7109375" style="81" customWidth="1"/>
    <col min="8457" max="8457" width="10.28515625" style="81" customWidth="1"/>
    <col min="8458" max="8463" width="10.140625" style="81"/>
    <col min="8464" max="8464" width="13.7109375" style="81" bestFit="1" customWidth="1"/>
    <col min="8465" max="8704" width="10.140625" style="81"/>
    <col min="8705" max="8705" width="3.85546875" style="81" customWidth="1"/>
    <col min="8706" max="8706" width="34.5703125" style="81" customWidth="1"/>
    <col min="8707" max="8707" width="16.42578125" style="81" customWidth="1"/>
    <col min="8708" max="8708" width="11.28515625" style="81" customWidth="1"/>
    <col min="8709" max="8709" width="12.140625" style="81" customWidth="1"/>
    <col min="8710" max="8710" width="10.42578125" style="81" customWidth="1"/>
    <col min="8711" max="8712" width="10.7109375" style="81" customWidth="1"/>
    <col min="8713" max="8713" width="10.28515625" style="81" customWidth="1"/>
    <col min="8714" max="8719" width="10.140625" style="81"/>
    <col min="8720" max="8720" width="13.7109375" style="81" bestFit="1" customWidth="1"/>
    <col min="8721" max="8960" width="10.140625" style="81"/>
    <col min="8961" max="8961" width="3.85546875" style="81" customWidth="1"/>
    <col min="8962" max="8962" width="34.5703125" style="81" customWidth="1"/>
    <col min="8963" max="8963" width="16.42578125" style="81" customWidth="1"/>
    <col min="8964" max="8964" width="11.28515625" style="81" customWidth="1"/>
    <col min="8965" max="8965" width="12.140625" style="81" customWidth="1"/>
    <col min="8966" max="8966" width="10.42578125" style="81" customWidth="1"/>
    <col min="8967" max="8968" width="10.7109375" style="81" customWidth="1"/>
    <col min="8969" max="8969" width="10.28515625" style="81" customWidth="1"/>
    <col min="8970" max="8975" width="10.140625" style="81"/>
    <col min="8976" max="8976" width="13.7109375" style="81" bestFit="1" customWidth="1"/>
    <col min="8977" max="9216" width="10.140625" style="81"/>
    <col min="9217" max="9217" width="3.85546875" style="81" customWidth="1"/>
    <col min="9218" max="9218" width="34.5703125" style="81" customWidth="1"/>
    <col min="9219" max="9219" width="16.42578125" style="81" customWidth="1"/>
    <col min="9220" max="9220" width="11.28515625" style="81" customWidth="1"/>
    <col min="9221" max="9221" width="12.140625" style="81" customWidth="1"/>
    <col min="9222" max="9222" width="10.42578125" style="81" customWidth="1"/>
    <col min="9223" max="9224" width="10.7109375" style="81" customWidth="1"/>
    <col min="9225" max="9225" width="10.28515625" style="81" customWidth="1"/>
    <col min="9226" max="9231" width="10.140625" style="81"/>
    <col min="9232" max="9232" width="13.7109375" style="81" bestFit="1" customWidth="1"/>
    <col min="9233" max="9472" width="10.140625" style="81"/>
    <col min="9473" max="9473" width="3.85546875" style="81" customWidth="1"/>
    <col min="9474" max="9474" width="34.5703125" style="81" customWidth="1"/>
    <col min="9475" max="9475" width="16.42578125" style="81" customWidth="1"/>
    <col min="9476" max="9476" width="11.28515625" style="81" customWidth="1"/>
    <col min="9477" max="9477" width="12.140625" style="81" customWidth="1"/>
    <col min="9478" max="9478" width="10.42578125" style="81" customWidth="1"/>
    <col min="9479" max="9480" width="10.7109375" style="81" customWidth="1"/>
    <col min="9481" max="9481" width="10.28515625" style="81" customWidth="1"/>
    <col min="9482" max="9487" width="10.140625" style="81"/>
    <col min="9488" max="9488" width="13.7109375" style="81" bestFit="1" customWidth="1"/>
    <col min="9489" max="9728" width="10.140625" style="81"/>
    <col min="9729" max="9729" width="3.85546875" style="81" customWidth="1"/>
    <col min="9730" max="9730" width="34.5703125" style="81" customWidth="1"/>
    <col min="9731" max="9731" width="16.42578125" style="81" customWidth="1"/>
    <col min="9732" max="9732" width="11.28515625" style="81" customWidth="1"/>
    <col min="9733" max="9733" width="12.140625" style="81" customWidth="1"/>
    <col min="9734" max="9734" width="10.42578125" style="81" customWidth="1"/>
    <col min="9735" max="9736" width="10.7109375" style="81" customWidth="1"/>
    <col min="9737" max="9737" width="10.28515625" style="81" customWidth="1"/>
    <col min="9738" max="9743" width="10.140625" style="81"/>
    <col min="9744" max="9744" width="13.7109375" style="81" bestFit="1" customWidth="1"/>
    <col min="9745" max="9984" width="10.140625" style="81"/>
    <col min="9985" max="9985" width="3.85546875" style="81" customWidth="1"/>
    <col min="9986" max="9986" width="34.5703125" style="81" customWidth="1"/>
    <col min="9987" max="9987" width="16.42578125" style="81" customWidth="1"/>
    <col min="9988" max="9988" width="11.28515625" style="81" customWidth="1"/>
    <col min="9989" max="9989" width="12.140625" style="81" customWidth="1"/>
    <col min="9990" max="9990" width="10.42578125" style="81" customWidth="1"/>
    <col min="9991" max="9992" width="10.7109375" style="81" customWidth="1"/>
    <col min="9993" max="9993" width="10.28515625" style="81" customWidth="1"/>
    <col min="9994" max="9999" width="10.140625" style="81"/>
    <col min="10000" max="10000" width="13.7109375" style="81" bestFit="1" customWidth="1"/>
    <col min="10001" max="10240" width="10.140625" style="81"/>
    <col min="10241" max="10241" width="3.85546875" style="81" customWidth="1"/>
    <col min="10242" max="10242" width="34.5703125" style="81" customWidth="1"/>
    <col min="10243" max="10243" width="16.42578125" style="81" customWidth="1"/>
    <col min="10244" max="10244" width="11.28515625" style="81" customWidth="1"/>
    <col min="10245" max="10245" width="12.140625" style="81" customWidth="1"/>
    <col min="10246" max="10246" width="10.42578125" style="81" customWidth="1"/>
    <col min="10247" max="10248" width="10.7109375" style="81" customWidth="1"/>
    <col min="10249" max="10249" width="10.28515625" style="81" customWidth="1"/>
    <col min="10250" max="10255" width="10.140625" style="81"/>
    <col min="10256" max="10256" width="13.7109375" style="81" bestFit="1" customWidth="1"/>
    <col min="10257" max="10496" width="10.140625" style="81"/>
    <col min="10497" max="10497" width="3.85546875" style="81" customWidth="1"/>
    <col min="10498" max="10498" width="34.5703125" style="81" customWidth="1"/>
    <col min="10499" max="10499" width="16.42578125" style="81" customWidth="1"/>
    <col min="10500" max="10500" width="11.28515625" style="81" customWidth="1"/>
    <col min="10501" max="10501" width="12.140625" style="81" customWidth="1"/>
    <col min="10502" max="10502" width="10.42578125" style="81" customWidth="1"/>
    <col min="10503" max="10504" width="10.7109375" style="81" customWidth="1"/>
    <col min="10505" max="10505" width="10.28515625" style="81" customWidth="1"/>
    <col min="10506" max="10511" width="10.140625" style="81"/>
    <col min="10512" max="10512" width="13.7109375" style="81" bestFit="1" customWidth="1"/>
    <col min="10513" max="10752" width="10.140625" style="81"/>
    <col min="10753" max="10753" width="3.85546875" style="81" customWidth="1"/>
    <col min="10754" max="10754" width="34.5703125" style="81" customWidth="1"/>
    <col min="10755" max="10755" width="16.42578125" style="81" customWidth="1"/>
    <col min="10756" max="10756" width="11.28515625" style="81" customWidth="1"/>
    <col min="10757" max="10757" width="12.140625" style="81" customWidth="1"/>
    <col min="10758" max="10758" width="10.42578125" style="81" customWidth="1"/>
    <col min="10759" max="10760" width="10.7109375" style="81" customWidth="1"/>
    <col min="10761" max="10761" width="10.28515625" style="81" customWidth="1"/>
    <col min="10762" max="10767" width="10.140625" style="81"/>
    <col min="10768" max="10768" width="13.7109375" style="81" bestFit="1" customWidth="1"/>
    <col min="10769" max="11008" width="10.140625" style="81"/>
    <col min="11009" max="11009" width="3.85546875" style="81" customWidth="1"/>
    <col min="11010" max="11010" width="34.5703125" style="81" customWidth="1"/>
    <col min="11011" max="11011" width="16.42578125" style="81" customWidth="1"/>
    <col min="11012" max="11012" width="11.28515625" style="81" customWidth="1"/>
    <col min="11013" max="11013" width="12.140625" style="81" customWidth="1"/>
    <col min="11014" max="11014" width="10.42578125" style="81" customWidth="1"/>
    <col min="11015" max="11016" width="10.7109375" style="81" customWidth="1"/>
    <col min="11017" max="11017" width="10.28515625" style="81" customWidth="1"/>
    <col min="11018" max="11023" width="10.140625" style="81"/>
    <col min="11024" max="11024" width="13.7109375" style="81" bestFit="1" customWidth="1"/>
    <col min="11025" max="11264" width="10.140625" style="81"/>
    <col min="11265" max="11265" width="3.85546875" style="81" customWidth="1"/>
    <col min="11266" max="11266" width="34.5703125" style="81" customWidth="1"/>
    <col min="11267" max="11267" width="16.42578125" style="81" customWidth="1"/>
    <col min="11268" max="11268" width="11.28515625" style="81" customWidth="1"/>
    <col min="11269" max="11269" width="12.140625" style="81" customWidth="1"/>
    <col min="11270" max="11270" width="10.42578125" style="81" customWidth="1"/>
    <col min="11271" max="11272" width="10.7109375" style="81" customWidth="1"/>
    <col min="11273" max="11273" width="10.28515625" style="81" customWidth="1"/>
    <col min="11274" max="11279" width="10.140625" style="81"/>
    <col min="11280" max="11280" width="13.7109375" style="81" bestFit="1" customWidth="1"/>
    <col min="11281" max="11520" width="10.140625" style="81"/>
    <col min="11521" max="11521" width="3.85546875" style="81" customWidth="1"/>
    <col min="11522" max="11522" width="34.5703125" style="81" customWidth="1"/>
    <col min="11523" max="11523" width="16.42578125" style="81" customWidth="1"/>
    <col min="11524" max="11524" width="11.28515625" style="81" customWidth="1"/>
    <col min="11525" max="11525" width="12.140625" style="81" customWidth="1"/>
    <col min="11526" max="11526" width="10.42578125" style="81" customWidth="1"/>
    <col min="11527" max="11528" width="10.7109375" style="81" customWidth="1"/>
    <col min="11529" max="11529" width="10.28515625" style="81" customWidth="1"/>
    <col min="11530" max="11535" width="10.140625" style="81"/>
    <col min="11536" max="11536" width="13.7109375" style="81" bestFit="1" customWidth="1"/>
    <col min="11537" max="11776" width="10.140625" style="81"/>
    <col min="11777" max="11777" width="3.85546875" style="81" customWidth="1"/>
    <col min="11778" max="11778" width="34.5703125" style="81" customWidth="1"/>
    <col min="11779" max="11779" width="16.42578125" style="81" customWidth="1"/>
    <col min="11780" max="11780" width="11.28515625" style="81" customWidth="1"/>
    <col min="11781" max="11781" width="12.140625" style="81" customWidth="1"/>
    <col min="11782" max="11782" width="10.42578125" style="81" customWidth="1"/>
    <col min="11783" max="11784" width="10.7109375" style="81" customWidth="1"/>
    <col min="11785" max="11785" width="10.28515625" style="81" customWidth="1"/>
    <col min="11786" max="11791" width="10.140625" style="81"/>
    <col min="11792" max="11792" width="13.7109375" style="81" bestFit="1" customWidth="1"/>
    <col min="11793" max="12032" width="10.140625" style="81"/>
    <col min="12033" max="12033" width="3.85546875" style="81" customWidth="1"/>
    <col min="12034" max="12034" width="34.5703125" style="81" customWidth="1"/>
    <col min="12035" max="12035" width="16.42578125" style="81" customWidth="1"/>
    <col min="12036" max="12036" width="11.28515625" style="81" customWidth="1"/>
    <col min="12037" max="12037" width="12.140625" style="81" customWidth="1"/>
    <col min="12038" max="12038" width="10.42578125" style="81" customWidth="1"/>
    <col min="12039" max="12040" width="10.7109375" style="81" customWidth="1"/>
    <col min="12041" max="12041" width="10.28515625" style="81" customWidth="1"/>
    <col min="12042" max="12047" width="10.140625" style="81"/>
    <col min="12048" max="12048" width="13.7109375" style="81" bestFit="1" customWidth="1"/>
    <col min="12049" max="12288" width="10.140625" style="81"/>
    <col min="12289" max="12289" width="3.85546875" style="81" customWidth="1"/>
    <col min="12290" max="12290" width="34.5703125" style="81" customWidth="1"/>
    <col min="12291" max="12291" width="16.42578125" style="81" customWidth="1"/>
    <col min="12292" max="12292" width="11.28515625" style="81" customWidth="1"/>
    <col min="12293" max="12293" width="12.140625" style="81" customWidth="1"/>
    <col min="12294" max="12294" width="10.42578125" style="81" customWidth="1"/>
    <col min="12295" max="12296" width="10.7109375" style="81" customWidth="1"/>
    <col min="12297" max="12297" width="10.28515625" style="81" customWidth="1"/>
    <col min="12298" max="12303" width="10.140625" style="81"/>
    <col min="12304" max="12304" width="13.7109375" style="81" bestFit="1" customWidth="1"/>
    <col min="12305" max="12544" width="10.140625" style="81"/>
    <col min="12545" max="12545" width="3.85546875" style="81" customWidth="1"/>
    <col min="12546" max="12546" width="34.5703125" style="81" customWidth="1"/>
    <col min="12547" max="12547" width="16.42578125" style="81" customWidth="1"/>
    <col min="12548" max="12548" width="11.28515625" style="81" customWidth="1"/>
    <col min="12549" max="12549" width="12.140625" style="81" customWidth="1"/>
    <col min="12550" max="12550" width="10.42578125" style="81" customWidth="1"/>
    <col min="12551" max="12552" width="10.7109375" style="81" customWidth="1"/>
    <col min="12553" max="12553" width="10.28515625" style="81" customWidth="1"/>
    <col min="12554" max="12559" width="10.140625" style="81"/>
    <col min="12560" max="12560" width="13.7109375" style="81" bestFit="1" customWidth="1"/>
    <col min="12561" max="12800" width="10.140625" style="81"/>
    <col min="12801" max="12801" width="3.85546875" style="81" customWidth="1"/>
    <col min="12802" max="12802" width="34.5703125" style="81" customWidth="1"/>
    <col min="12803" max="12803" width="16.42578125" style="81" customWidth="1"/>
    <col min="12804" max="12804" width="11.28515625" style="81" customWidth="1"/>
    <col min="12805" max="12805" width="12.140625" style="81" customWidth="1"/>
    <col min="12806" max="12806" width="10.42578125" style="81" customWidth="1"/>
    <col min="12807" max="12808" width="10.7109375" style="81" customWidth="1"/>
    <col min="12809" max="12809" width="10.28515625" style="81" customWidth="1"/>
    <col min="12810" max="12815" width="10.140625" style="81"/>
    <col min="12816" max="12816" width="13.7109375" style="81" bestFit="1" customWidth="1"/>
    <col min="12817" max="13056" width="10.140625" style="81"/>
    <col min="13057" max="13057" width="3.85546875" style="81" customWidth="1"/>
    <col min="13058" max="13058" width="34.5703125" style="81" customWidth="1"/>
    <col min="13059" max="13059" width="16.42578125" style="81" customWidth="1"/>
    <col min="13060" max="13060" width="11.28515625" style="81" customWidth="1"/>
    <col min="13061" max="13061" width="12.140625" style="81" customWidth="1"/>
    <col min="13062" max="13062" width="10.42578125" style="81" customWidth="1"/>
    <col min="13063" max="13064" width="10.7109375" style="81" customWidth="1"/>
    <col min="13065" max="13065" width="10.28515625" style="81" customWidth="1"/>
    <col min="13066" max="13071" width="10.140625" style="81"/>
    <col min="13072" max="13072" width="13.7109375" style="81" bestFit="1" customWidth="1"/>
    <col min="13073" max="13312" width="10.140625" style="81"/>
    <col min="13313" max="13313" width="3.85546875" style="81" customWidth="1"/>
    <col min="13314" max="13314" width="34.5703125" style="81" customWidth="1"/>
    <col min="13315" max="13315" width="16.42578125" style="81" customWidth="1"/>
    <col min="13316" max="13316" width="11.28515625" style="81" customWidth="1"/>
    <col min="13317" max="13317" width="12.140625" style="81" customWidth="1"/>
    <col min="13318" max="13318" width="10.42578125" style="81" customWidth="1"/>
    <col min="13319" max="13320" width="10.7109375" style="81" customWidth="1"/>
    <col min="13321" max="13321" width="10.28515625" style="81" customWidth="1"/>
    <col min="13322" max="13327" width="10.140625" style="81"/>
    <col min="13328" max="13328" width="13.7109375" style="81" bestFit="1" customWidth="1"/>
    <col min="13329" max="13568" width="10.140625" style="81"/>
    <col min="13569" max="13569" width="3.85546875" style="81" customWidth="1"/>
    <col min="13570" max="13570" width="34.5703125" style="81" customWidth="1"/>
    <col min="13571" max="13571" width="16.42578125" style="81" customWidth="1"/>
    <col min="13572" max="13572" width="11.28515625" style="81" customWidth="1"/>
    <col min="13573" max="13573" width="12.140625" style="81" customWidth="1"/>
    <col min="13574" max="13574" width="10.42578125" style="81" customWidth="1"/>
    <col min="13575" max="13576" width="10.7109375" style="81" customWidth="1"/>
    <col min="13577" max="13577" width="10.28515625" style="81" customWidth="1"/>
    <col min="13578" max="13583" width="10.140625" style="81"/>
    <col min="13584" max="13584" width="13.7109375" style="81" bestFit="1" customWidth="1"/>
    <col min="13585" max="13824" width="10.140625" style="81"/>
    <col min="13825" max="13825" width="3.85546875" style="81" customWidth="1"/>
    <col min="13826" max="13826" width="34.5703125" style="81" customWidth="1"/>
    <col min="13827" max="13827" width="16.42578125" style="81" customWidth="1"/>
    <col min="13828" max="13828" width="11.28515625" style="81" customWidth="1"/>
    <col min="13829" max="13829" width="12.140625" style="81" customWidth="1"/>
    <col min="13830" max="13830" width="10.42578125" style="81" customWidth="1"/>
    <col min="13831" max="13832" width="10.7109375" style="81" customWidth="1"/>
    <col min="13833" max="13833" width="10.28515625" style="81" customWidth="1"/>
    <col min="13834" max="13839" width="10.140625" style="81"/>
    <col min="13840" max="13840" width="13.7109375" style="81" bestFit="1" customWidth="1"/>
    <col min="13841" max="14080" width="10.140625" style="81"/>
    <col min="14081" max="14081" width="3.85546875" style="81" customWidth="1"/>
    <col min="14082" max="14082" width="34.5703125" style="81" customWidth="1"/>
    <col min="14083" max="14083" width="16.42578125" style="81" customWidth="1"/>
    <col min="14084" max="14084" width="11.28515625" style="81" customWidth="1"/>
    <col min="14085" max="14085" width="12.140625" style="81" customWidth="1"/>
    <col min="14086" max="14086" width="10.42578125" style="81" customWidth="1"/>
    <col min="14087" max="14088" width="10.7109375" style="81" customWidth="1"/>
    <col min="14089" max="14089" width="10.28515625" style="81" customWidth="1"/>
    <col min="14090" max="14095" width="10.140625" style="81"/>
    <col min="14096" max="14096" width="13.7109375" style="81" bestFit="1" customWidth="1"/>
    <col min="14097" max="14336" width="10.140625" style="81"/>
    <col min="14337" max="14337" width="3.85546875" style="81" customWidth="1"/>
    <col min="14338" max="14338" width="34.5703125" style="81" customWidth="1"/>
    <col min="14339" max="14339" width="16.42578125" style="81" customWidth="1"/>
    <col min="14340" max="14340" width="11.28515625" style="81" customWidth="1"/>
    <col min="14341" max="14341" width="12.140625" style="81" customWidth="1"/>
    <col min="14342" max="14342" width="10.42578125" style="81" customWidth="1"/>
    <col min="14343" max="14344" width="10.7109375" style="81" customWidth="1"/>
    <col min="14345" max="14345" width="10.28515625" style="81" customWidth="1"/>
    <col min="14346" max="14351" width="10.140625" style="81"/>
    <col min="14352" max="14352" width="13.7109375" style="81" bestFit="1" customWidth="1"/>
    <col min="14353" max="14592" width="10.140625" style="81"/>
    <col min="14593" max="14593" width="3.85546875" style="81" customWidth="1"/>
    <col min="14594" max="14594" width="34.5703125" style="81" customWidth="1"/>
    <col min="14595" max="14595" width="16.42578125" style="81" customWidth="1"/>
    <col min="14596" max="14596" width="11.28515625" style="81" customWidth="1"/>
    <col min="14597" max="14597" width="12.140625" style="81" customWidth="1"/>
    <col min="14598" max="14598" width="10.42578125" style="81" customWidth="1"/>
    <col min="14599" max="14600" width="10.7109375" style="81" customWidth="1"/>
    <col min="14601" max="14601" width="10.28515625" style="81" customWidth="1"/>
    <col min="14602" max="14607" width="10.140625" style="81"/>
    <col min="14608" max="14608" width="13.7109375" style="81" bestFit="1" customWidth="1"/>
    <col min="14609" max="14848" width="10.140625" style="81"/>
    <col min="14849" max="14849" width="3.85546875" style="81" customWidth="1"/>
    <col min="14850" max="14850" width="34.5703125" style="81" customWidth="1"/>
    <col min="14851" max="14851" width="16.42578125" style="81" customWidth="1"/>
    <col min="14852" max="14852" width="11.28515625" style="81" customWidth="1"/>
    <col min="14853" max="14853" width="12.140625" style="81" customWidth="1"/>
    <col min="14854" max="14854" width="10.42578125" style="81" customWidth="1"/>
    <col min="14855" max="14856" width="10.7109375" style="81" customWidth="1"/>
    <col min="14857" max="14857" width="10.28515625" style="81" customWidth="1"/>
    <col min="14858" max="14863" width="10.140625" style="81"/>
    <col min="14864" max="14864" width="13.7109375" style="81" bestFit="1" customWidth="1"/>
    <col min="14865" max="15104" width="10.140625" style="81"/>
    <col min="15105" max="15105" width="3.85546875" style="81" customWidth="1"/>
    <col min="15106" max="15106" width="34.5703125" style="81" customWidth="1"/>
    <col min="15107" max="15107" width="16.42578125" style="81" customWidth="1"/>
    <col min="15108" max="15108" width="11.28515625" style="81" customWidth="1"/>
    <col min="15109" max="15109" width="12.140625" style="81" customWidth="1"/>
    <col min="15110" max="15110" width="10.42578125" style="81" customWidth="1"/>
    <col min="15111" max="15112" width="10.7109375" style="81" customWidth="1"/>
    <col min="15113" max="15113" width="10.28515625" style="81" customWidth="1"/>
    <col min="15114" max="15119" width="10.140625" style="81"/>
    <col min="15120" max="15120" width="13.7109375" style="81" bestFit="1" customWidth="1"/>
    <col min="15121" max="15360" width="10.140625" style="81"/>
    <col min="15361" max="15361" width="3.85546875" style="81" customWidth="1"/>
    <col min="15362" max="15362" width="34.5703125" style="81" customWidth="1"/>
    <col min="15363" max="15363" width="16.42578125" style="81" customWidth="1"/>
    <col min="15364" max="15364" width="11.28515625" style="81" customWidth="1"/>
    <col min="15365" max="15365" width="12.140625" style="81" customWidth="1"/>
    <col min="15366" max="15366" width="10.42578125" style="81" customWidth="1"/>
    <col min="15367" max="15368" width="10.7109375" style="81" customWidth="1"/>
    <col min="15369" max="15369" width="10.28515625" style="81" customWidth="1"/>
    <col min="15370" max="15375" width="10.140625" style="81"/>
    <col min="15376" max="15376" width="13.7109375" style="81" bestFit="1" customWidth="1"/>
    <col min="15377" max="15616" width="10.140625" style="81"/>
    <col min="15617" max="15617" width="3.85546875" style="81" customWidth="1"/>
    <col min="15618" max="15618" width="34.5703125" style="81" customWidth="1"/>
    <col min="15619" max="15619" width="16.42578125" style="81" customWidth="1"/>
    <col min="15620" max="15620" width="11.28515625" style="81" customWidth="1"/>
    <col min="15621" max="15621" width="12.140625" style="81" customWidth="1"/>
    <col min="15622" max="15622" width="10.42578125" style="81" customWidth="1"/>
    <col min="15623" max="15624" width="10.7109375" style="81" customWidth="1"/>
    <col min="15625" max="15625" width="10.28515625" style="81" customWidth="1"/>
    <col min="15626" max="15631" width="10.140625" style="81"/>
    <col min="15632" max="15632" width="13.7109375" style="81" bestFit="1" customWidth="1"/>
    <col min="15633" max="15872" width="10.140625" style="81"/>
    <col min="15873" max="15873" width="3.85546875" style="81" customWidth="1"/>
    <col min="15874" max="15874" width="34.5703125" style="81" customWidth="1"/>
    <col min="15875" max="15875" width="16.42578125" style="81" customWidth="1"/>
    <col min="15876" max="15876" width="11.28515625" style="81" customWidth="1"/>
    <col min="15877" max="15877" width="12.140625" style="81" customWidth="1"/>
    <col min="15878" max="15878" width="10.42578125" style="81" customWidth="1"/>
    <col min="15879" max="15880" width="10.7109375" style="81" customWidth="1"/>
    <col min="15881" max="15881" width="10.28515625" style="81" customWidth="1"/>
    <col min="15882" max="15887" width="10.140625" style="81"/>
    <col min="15888" max="15888" width="13.7109375" style="81" bestFit="1" customWidth="1"/>
    <col min="15889" max="16128" width="10.140625" style="81"/>
    <col min="16129" max="16129" width="3.85546875" style="81" customWidth="1"/>
    <col min="16130" max="16130" width="34.5703125" style="81" customWidth="1"/>
    <col min="16131" max="16131" width="16.42578125" style="81" customWidth="1"/>
    <col min="16132" max="16132" width="11.28515625" style="81" customWidth="1"/>
    <col min="16133" max="16133" width="12.140625" style="81" customWidth="1"/>
    <col min="16134" max="16134" width="10.42578125" style="81" customWidth="1"/>
    <col min="16135" max="16136" width="10.7109375" style="81" customWidth="1"/>
    <col min="16137" max="16137" width="10.28515625" style="81" customWidth="1"/>
    <col min="16138" max="16143" width="10.140625" style="81"/>
    <col min="16144" max="16144" width="13.7109375" style="81" bestFit="1" customWidth="1"/>
    <col min="16145" max="16384" width="10.140625" style="81"/>
  </cols>
  <sheetData>
    <row r="1" spans="1:21" ht="13.5" hidden="1" thickBot="1"/>
    <row r="2" spans="1:21" ht="13.5" hidden="1" thickBot="1">
      <c r="B2" s="91"/>
      <c r="C2" s="82"/>
      <c r="D2" s="83"/>
      <c r="E2" s="82"/>
      <c r="F2" s="84"/>
      <c r="G2" s="85"/>
      <c r="H2" s="86"/>
      <c r="I2" s="87"/>
      <c r="J2" s="88"/>
      <c r="K2" s="88"/>
      <c r="L2" s="88"/>
      <c r="M2" s="88"/>
      <c r="N2" s="88"/>
      <c r="O2" s="88"/>
      <c r="P2" s="88"/>
      <c r="Q2" s="88"/>
      <c r="R2" s="88"/>
      <c r="S2" s="88"/>
      <c r="T2" s="88"/>
      <c r="U2" s="88"/>
    </row>
    <row r="3" spans="1:21" ht="17.649999999999999" customHeight="1">
      <c r="A3" s="237" t="s">
        <v>1280</v>
      </c>
      <c r="B3" s="329" t="s">
        <v>54</v>
      </c>
      <c r="C3" s="246" t="s">
        <v>1437</v>
      </c>
      <c r="D3" s="330"/>
      <c r="E3" s="331"/>
      <c r="F3" s="332"/>
      <c r="G3" s="333"/>
      <c r="H3" s="334"/>
      <c r="I3" s="335"/>
      <c r="J3" s="336"/>
      <c r="K3" s="336"/>
      <c r="L3" s="336"/>
      <c r="M3" s="336"/>
      <c r="N3" s="336"/>
      <c r="O3" s="336"/>
      <c r="P3" s="336"/>
      <c r="Q3" s="336"/>
      <c r="R3" s="336"/>
      <c r="S3" s="336"/>
      <c r="T3" s="336"/>
      <c r="U3" s="337"/>
    </row>
    <row r="4" spans="1:21" ht="17.649999999999999" customHeight="1">
      <c r="A4" s="237" t="s">
        <v>1280</v>
      </c>
      <c r="B4" s="239" t="s">
        <v>1266</v>
      </c>
      <c r="C4" s="104" t="s">
        <v>1424</v>
      </c>
      <c r="D4" s="105"/>
      <c r="E4" s="106"/>
      <c r="F4" s="107"/>
      <c r="G4" s="108"/>
      <c r="H4" s="109"/>
      <c r="I4" s="110"/>
      <c r="J4" s="90"/>
      <c r="K4" s="90"/>
      <c r="L4" s="90"/>
      <c r="M4" s="90"/>
      <c r="N4" s="90"/>
      <c r="O4" s="90"/>
      <c r="P4" s="90"/>
      <c r="Q4" s="90"/>
      <c r="R4" s="90"/>
      <c r="S4" s="90"/>
      <c r="T4" s="90"/>
      <c r="U4" s="338"/>
    </row>
    <row r="5" spans="1:21" ht="17.649999999999999" customHeight="1">
      <c r="A5" s="237" t="s">
        <v>1280</v>
      </c>
      <c r="B5" s="240" t="s">
        <v>55</v>
      </c>
      <c r="C5" s="111" t="s">
        <v>1466</v>
      </c>
      <c r="D5" s="105"/>
      <c r="E5" s="106"/>
      <c r="F5" s="107"/>
      <c r="G5" s="108"/>
      <c r="H5" s="109"/>
      <c r="I5" s="110"/>
      <c r="J5" s="90"/>
      <c r="K5" s="90"/>
      <c r="L5" s="90"/>
      <c r="M5" s="90"/>
      <c r="N5" s="90"/>
      <c r="O5" s="90"/>
      <c r="P5" s="90"/>
      <c r="Q5" s="90"/>
      <c r="R5" s="90"/>
      <c r="S5" s="90"/>
      <c r="T5" s="90"/>
      <c r="U5" s="338"/>
    </row>
    <row r="6" spans="1:21" ht="17.649999999999999" customHeight="1">
      <c r="B6" s="239" t="s">
        <v>56</v>
      </c>
      <c r="C6" s="104" t="s">
        <v>1986</v>
      </c>
      <c r="D6" s="105"/>
      <c r="E6" s="106"/>
      <c r="F6" s="107"/>
      <c r="G6" s="108"/>
      <c r="H6" s="109"/>
      <c r="I6" s="110"/>
      <c r="J6" s="90"/>
      <c r="K6" s="90"/>
      <c r="L6" s="90"/>
      <c r="M6" s="90"/>
      <c r="N6" s="90"/>
      <c r="O6" s="90"/>
      <c r="P6" s="90"/>
      <c r="Q6" s="90"/>
      <c r="R6" s="90"/>
      <c r="S6" s="90"/>
      <c r="T6" s="90"/>
      <c r="U6" s="338"/>
    </row>
    <row r="7" spans="1:21" ht="17.649999999999999" customHeight="1">
      <c r="B7" s="240" t="s">
        <v>2</v>
      </c>
      <c r="C7" s="111" t="s">
        <v>1975</v>
      </c>
      <c r="D7" s="105"/>
      <c r="E7" s="106"/>
      <c r="F7" s="107"/>
      <c r="G7" s="108"/>
      <c r="H7" s="109"/>
      <c r="I7" s="110"/>
      <c r="J7" s="90"/>
      <c r="K7" s="90"/>
      <c r="L7" s="90"/>
      <c r="M7" s="90"/>
      <c r="N7" s="90"/>
      <c r="O7" s="90"/>
      <c r="P7" s="90"/>
      <c r="Q7" s="90"/>
      <c r="R7" s="90"/>
      <c r="S7" s="90"/>
      <c r="T7" s="90"/>
      <c r="U7" s="338"/>
    </row>
    <row r="8" spans="1:21" ht="17.649999999999999" customHeight="1">
      <c r="A8" s="237" t="s">
        <v>1280</v>
      </c>
      <c r="B8" s="339" t="s">
        <v>62</v>
      </c>
      <c r="C8" s="111" t="s">
        <v>1447</v>
      </c>
      <c r="D8" s="105"/>
      <c r="E8" s="106"/>
      <c r="F8" s="107"/>
      <c r="G8" s="108"/>
      <c r="H8" s="109"/>
      <c r="I8" s="110"/>
      <c r="J8" s="90"/>
      <c r="K8" s="90"/>
      <c r="L8" s="90"/>
      <c r="M8" s="90"/>
      <c r="N8" s="90"/>
      <c r="O8" s="90"/>
      <c r="P8" s="90"/>
      <c r="Q8" s="90"/>
      <c r="R8" s="90"/>
      <c r="S8" s="90"/>
      <c r="T8" s="90"/>
      <c r="U8" s="338"/>
    </row>
    <row r="9" spans="1:21" ht="17.649999999999999" customHeight="1">
      <c r="A9" s="237"/>
      <c r="B9" s="339"/>
      <c r="C9" s="111"/>
      <c r="D9" s="105"/>
      <c r="E9" s="106"/>
      <c r="F9" s="107"/>
      <c r="G9" s="108"/>
      <c r="H9" s="109"/>
      <c r="I9" s="110"/>
      <c r="J9" s="90"/>
      <c r="K9" s="90"/>
      <c r="L9" s="90"/>
      <c r="M9" s="90"/>
      <c r="N9" s="90"/>
      <c r="O9" s="90"/>
      <c r="P9" s="90"/>
      <c r="Q9" s="90"/>
      <c r="R9" s="90"/>
      <c r="S9" s="90"/>
      <c r="T9" s="90"/>
      <c r="U9" s="338"/>
    </row>
    <row r="10" spans="1:21" ht="17.649999999999999" customHeight="1">
      <c r="B10" s="1064" t="s">
        <v>121</v>
      </c>
      <c r="C10" s="1065"/>
      <c r="D10" s="1065"/>
      <c r="E10" s="1065"/>
      <c r="F10" s="1065"/>
      <c r="G10" s="1065"/>
      <c r="H10" s="1065"/>
      <c r="I10" s="1065"/>
      <c r="J10" s="1065"/>
      <c r="K10" s="1065"/>
      <c r="L10" s="1065"/>
      <c r="M10" s="1065"/>
      <c r="N10" s="1065"/>
      <c r="O10" s="1065"/>
      <c r="P10" s="1065"/>
      <c r="Q10" s="1065"/>
      <c r="R10" s="1065"/>
      <c r="S10" s="1065"/>
      <c r="T10" s="1065"/>
      <c r="U10" s="1066"/>
    </row>
    <row r="11" spans="1:21" ht="17.649999999999999" customHeight="1">
      <c r="B11" s="340"/>
      <c r="C11" s="341"/>
      <c r="D11" s="341"/>
      <c r="E11" s="341"/>
      <c r="F11" s="341"/>
      <c r="G11" s="341"/>
      <c r="H11" s="341"/>
      <c r="I11" s="341"/>
      <c r="J11" s="341"/>
      <c r="K11" s="341"/>
      <c r="L11" s="341"/>
      <c r="M11" s="341"/>
      <c r="N11" s="341"/>
      <c r="O11" s="341"/>
      <c r="P11" s="341"/>
      <c r="Q11" s="341"/>
      <c r="R11" s="341"/>
      <c r="S11" s="341"/>
      <c r="T11" s="341"/>
      <c r="U11" s="342"/>
    </row>
    <row r="12" spans="1:21" ht="50.25" customHeight="1">
      <c r="B12" s="1078" t="s">
        <v>70</v>
      </c>
      <c r="C12" s="1079"/>
      <c r="D12" s="1079" t="s">
        <v>94</v>
      </c>
      <c r="E12" s="1079"/>
      <c r="F12" s="1079"/>
      <c r="G12" s="1069"/>
      <c r="H12" s="1069"/>
      <c r="I12" s="1069"/>
      <c r="J12" s="1069" t="s">
        <v>90</v>
      </c>
      <c r="K12" s="1069"/>
      <c r="L12" s="1069"/>
      <c r="M12" s="1069" t="s">
        <v>88</v>
      </c>
      <c r="N12" s="1069"/>
      <c r="O12" s="1069"/>
      <c r="P12" s="1069" t="s">
        <v>96</v>
      </c>
      <c r="Q12" s="1069"/>
      <c r="R12" s="1070"/>
      <c r="S12" s="1088" t="s">
        <v>89</v>
      </c>
      <c r="T12" s="1088"/>
      <c r="U12" s="1089"/>
    </row>
    <row r="13" spans="1:21" ht="17.649999999999999" customHeight="1">
      <c r="B13" s="343" t="s">
        <v>71</v>
      </c>
      <c r="C13" s="125" t="s">
        <v>99</v>
      </c>
      <c r="D13" s="92" t="s">
        <v>72</v>
      </c>
      <c r="E13" s="93" t="s">
        <v>73</v>
      </c>
      <c r="F13" s="93" t="s">
        <v>74</v>
      </c>
      <c r="G13" s="93" t="s">
        <v>72</v>
      </c>
      <c r="H13" s="93" t="s">
        <v>73</v>
      </c>
      <c r="I13" s="93" t="s">
        <v>74</v>
      </c>
      <c r="J13" s="93" t="s">
        <v>72</v>
      </c>
      <c r="K13" s="93" t="s">
        <v>73</v>
      </c>
      <c r="L13" s="93" t="s">
        <v>74</v>
      </c>
      <c r="M13" s="93" t="s">
        <v>72</v>
      </c>
      <c r="N13" s="93" t="s">
        <v>73</v>
      </c>
      <c r="O13" s="93" t="s">
        <v>74</v>
      </c>
      <c r="P13" s="93" t="s">
        <v>72</v>
      </c>
      <c r="Q13" s="93" t="s">
        <v>73</v>
      </c>
      <c r="R13" s="94" t="s">
        <v>74</v>
      </c>
      <c r="S13" s="791" t="s">
        <v>72</v>
      </c>
      <c r="T13" s="791" t="s">
        <v>73</v>
      </c>
      <c r="U13" s="792" t="s">
        <v>74</v>
      </c>
    </row>
    <row r="14" spans="1:21" ht="17.649999999999999" customHeight="1">
      <c r="B14" s="345" t="s">
        <v>75</v>
      </c>
      <c r="C14" s="790">
        <v>3</v>
      </c>
      <c r="D14" s="96">
        <v>3</v>
      </c>
      <c r="E14" s="97">
        <v>4</v>
      </c>
      <c r="F14" s="97">
        <v>5.5</v>
      </c>
      <c r="G14" s="97">
        <v>3.8</v>
      </c>
      <c r="H14" s="97">
        <v>4.01</v>
      </c>
      <c r="I14" s="97">
        <v>4.67</v>
      </c>
      <c r="J14" s="97">
        <v>3.43</v>
      </c>
      <c r="K14" s="97">
        <v>4.93</v>
      </c>
      <c r="L14" s="97">
        <v>6.71</v>
      </c>
      <c r="M14" s="97">
        <v>5.29</v>
      </c>
      <c r="N14" s="97">
        <v>5.92</v>
      </c>
      <c r="O14" s="97">
        <v>7.93</v>
      </c>
      <c r="P14" s="97">
        <v>4</v>
      </c>
      <c r="Q14" s="97">
        <v>5.52</v>
      </c>
      <c r="R14" s="98" t="s">
        <v>76</v>
      </c>
      <c r="S14" s="793">
        <v>1.5</v>
      </c>
      <c r="T14" s="793">
        <v>3.45</v>
      </c>
      <c r="U14" s="794">
        <v>4.49</v>
      </c>
    </row>
    <row r="15" spans="1:21" ht="17.649999999999999" customHeight="1">
      <c r="B15" s="345" t="s">
        <v>92</v>
      </c>
      <c r="C15" s="790">
        <v>0.5</v>
      </c>
      <c r="D15" s="96">
        <v>0.8</v>
      </c>
      <c r="E15" s="97">
        <v>0.8</v>
      </c>
      <c r="F15" s="97">
        <v>1</v>
      </c>
      <c r="G15" s="97">
        <v>0.32</v>
      </c>
      <c r="H15" s="97">
        <v>0.4</v>
      </c>
      <c r="I15" s="97">
        <v>0.74</v>
      </c>
      <c r="J15" s="97">
        <v>0.28000000000000003</v>
      </c>
      <c r="K15" s="97">
        <v>0.49</v>
      </c>
      <c r="L15" s="97">
        <v>0.75</v>
      </c>
      <c r="M15" s="97">
        <v>0.25</v>
      </c>
      <c r="N15" s="97">
        <v>0.51</v>
      </c>
      <c r="O15" s="97">
        <v>0.56000000000000005</v>
      </c>
      <c r="P15" s="97">
        <v>0.81</v>
      </c>
      <c r="Q15" s="97">
        <v>1.22</v>
      </c>
      <c r="R15" s="98">
        <v>1.99</v>
      </c>
      <c r="S15" s="793">
        <v>0.3</v>
      </c>
      <c r="T15" s="793">
        <v>0.48</v>
      </c>
      <c r="U15" s="794">
        <v>0.82</v>
      </c>
    </row>
    <row r="16" spans="1:21" ht="17.649999999999999" customHeight="1">
      <c r="B16" s="345" t="s">
        <v>77</v>
      </c>
      <c r="C16" s="790">
        <v>0.85</v>
      </c>
      <c r="D16" s="96">
        <v>0.97</v>
      </c>
      <c r="E16" s="97">
        <v>1.27</v>
      </c>
      <c r="F16" s="97">
        <v>1.27</v>
      </c>
      <c r="G16" s="97">
        <v>0.5</v>
      </c>
      <c r="H16" s="97">
        <v>0.56000000000000005</v>
      </c>
      <c r="I16" s="97">
        <v>0.97</v>
      </c>
      <c r="J16" s="97">
        <v>1</v>
      </c>
      <c r="K16" s="97">
        <v>1.39</v>
      </c>
      <c r="L16" s="97">
        <v>1.74</v>
      </c>
      <c r="M16" s="97">
        <v>1</v>
      </c>
      <c r="N16" s="97">
        <v>1.48</v>
      </c>
      <c r="O16" s="97">
        <v>1.97</v>
      </c>
      <c r="P16" s="97">
        <v>1.46</v>
      </c>
      <c r="Q16" s="97">
        <v>2.3199999999999998</v>
      </c>
      <c r="R16" s="98">
        <v>3.16</v>
      </c>
      <c r="S16" s="793">
        <v>0.56000000000000005</v>
      </c>
      <c r="T16" s="793">
        <v>0.85</v>
      </c>
      <c r="U16" s="794">
        <v>0.89</v>
      </c>
    </row>
    <row r="17" spans="2:21" ht="17.649999999999999" customHeight="1">
      <c r="B17" s="345" t="s">
        <v>78</v>
      </c>
      <c r="C17" s="790">
        <v>0.85</v>
      </c>
      <c r="D17" s="96">
        <v>0.59</v>
      </c>
      <c r="E17" s="97">
        <v>1.23</v>
      </c>
      <c r="F17" s="97">
        <v>1.39</v>
      </c>
      <c r="G17" s="97">
        <v>1.02</v>
      </c>
      <c r="H17" s="97">
        <v>1.1100000000000001</v>
      </c>
      <c r="I17" s="97">
        <v>1.21</v>
      </c>
      <c r="J17" s="97">
        <v>0.94</v>
      </c>
      <c r="K17" s="97">
        <v>0.99</v>
      </c>
      <c r="L17" s="97">
        <v>1.17</v>
      </c>
      <c r="M17" s="97">
        <v>1.01</v>
      </c>
      <c r="N17" s="97">
        <v>1.07</v>
      </c>
      <c r="O17" s="97">
        <v>1.1100000000000001</v>
      </c>
      <c r="P17" s="97">
        <v>0.94</v>
      </c>
      <c r="Q17" s="97">
        <v>1.02</v>
      </c>
      <c r="R17" s="98">
        <v>1.33</v>
      </c>
      <c r="S17" s="793">
        <v>0.85</v>
      </c>
      <c r="T17" s="793">
        <v>0.85</v>
      </c>
      <c r="U17" s="794">
        <v>1.1100000000000001</v>
      </c>
    </row>
    <row r="18" spans="2:21" ht="17.649999999999999" customHeight="1">
      <c r="B18" s="345" t="s">
        <v>79</v>
      </c>
      <c r="C18" s="790">
        <v>5.9</v>
      </c>
      <c r="D18" s="96">
        <v>6.16</v>
      </c>
      <c r="E18" s="97">
        <v>7.4</v>
      </c>
      <c r="F18" s="97">
        <v>8.9600000000000009</v>
      </c>
      <c r="G18" s="97">
        <v>6.64</v>
      </c>
      <c r="H18" s="97">
        <v>7.3</v>
      </c>
      <c r="I18" s="97">
        <v>8.69</v>
      </c>
      <c r="J18" s="97">
        <v>6.74</v>
      </c>
      <c r="K18" s="97">
        <v>8.0399999999999991</v>
      </c>
      <c r="L18" s="97">
        <v>9.4</v>
      </c>
      <c r="M18" s="97">
        <v>8</v>
      </c>
      <c r="N18" s="97">
        <v>8.31</v>
      </c>
      <c r="O18" s="97">
        <v>9.51</v>
      </c>
      <c r="P18" s="97">
        <v>7.14</v>
      </c>
      <c r="Q18" s="97">
        <v>8.4</v>
      </c>
      <c r="R18" s="98">
        <v>10.43</v>
      </c>
      <c r="S18" s="793">
        <v>3.5</v>
      </c>
      <c r="T18" s="793">
        <v>5.1100000000000003</v>
      </c>
      <c r="U18" s="794">
        <v>6.22</v>
      </c>
    </row>
    <row r="19" spans="2:21" ht="17.649999999999999" customHeight="1">
      <c r="B19" s="458" t="s">
        <v>1376</v>
      </c>
      <c r="C19" s="831">
        <v>3.65</v>
      </c>
      <c r="D19" s="1071" t="s">
        <v>80</v>
      </c>
      <c r="E19" s="1071"/>
      <c r="F19" s="1071"/>
      <c r="G19" s="1071"/>
      <c r="H19" s="1071"/>
      <c r="I19" s="1071"/>
      <c r="J19" s="1071"/>
      <c r="K19" s="1071"/>
      <c r="L19" s="1071"/>
      <c r="M19" s="1071"/>
      <c r="N19" s="1071"/>
      <c r="O19" s="1071"/>
      <c r="P19" s="1071"/>
      <c r="Q19" s="1071"/>
      <c r="R19" s="1071"/>
      <c r="S19" s="1071"/>
      <c r="T19" s="1071"/>
      <c r="U19" s="1072"/>
    </row>
    <row r="20" spans="2:21" ht="17.649999999999999" customHeight="1">
      <c r="B20" s="1073" t="s">
        <v>81</v>
      </c>
      <c r="C20" s="1074"/>
      <c r="D20" s="1074"/>
      <c r="E20" s="1074"/>
      <c r="F20" s="347"/>
      <c r="G20" s="1075" t="s">
        <v>82</v>
      </c>
      <c r="H20" s="1075"/>
      <c r="I20" s="1075"/>
      <c r="J20" s="1075"/>
      <c r="K20" s="1075"/>
      <c r="L20" s="1075"/>
      <c r="M20" s="1075"/>
      <c r="N20" s="1075"/>
      <c r="O20" s="1075"/>
      <c r="P20" s="102"/>
      <c r="Q20" s="102"/>
      <c r="R20" s="102"/>
      <c r="S20" s="102"/>
      <c r="T20" s="102"/>
      <c r="U20" s="348"/>
    </row>
    <row r="21" spans="2:21" ht="17.649999999999999" customHeight="1">
      <c r="B21" s="1076" t="s">
        <v>91</v>
      </c>
      <c r="C21" s="1077"/>
      <c r="D21" s="1077"/>
      <c r="E21" s="1077"/>
      <c r="F21" s="347"/>
      <c r="G21" s="1075" t="s">
        <v>83</v>
      </c>
      <c r="H21" s="1075"/>
      <c r="I21" s="1075"/>
      <c r="J21" s="1075"/>
      <c r="K21" s="1075"/>
      <c r="L21" s="1075"/>
      <c r="M21" s="783" t="s">
        <v>72</v>
      </c>
      <c r="N21" s="783" t="s">
        <v>73</v>
      </c>
      <c r="O21" s="783" t="s">
        <v>74</v>
      </c>
      <c r="P21" s="102"/>
      <c r="Q21" s="102"/>
      <c r="R21" s="102"/>
      <c r="S21" s="102"/>
      <c r="T21" s="102"/>
      <c r="U21" s="348"/>
    </row>
    <row r="22" spans="2:21" ht="17.649999999999999" customHeight="1">
      <c r="B22" s="1081" t="s">
        <v>1484</v>
      </c>
      <c r="C22" s="1082"/>
      <c r="D22" s="1082"/>
      <c r="E22" s="1082"/>
      <c r="F22" s="347"/>
      <c r="G22" s="1063" t="s">
        <v>94</v>
      </c>
      <c r="H22" s="1063"/>
      <c r="I22" s="1063"/>
      <c r="J22" s="1063"/>
      <c r="K22" s="1063"/>
      <c r="L22" s="1063"/>
      <c r="M22" s="100">
        <v>20.34</v>
      </c>
      <c r="N22" s="100">
        <v>22.12</v>
      </c>
      <c r="O22" s="100">
        <v>25</v>
      </c>
      <c r="P22" s="102"/>
      <c r="Q22" s="102"/>
      <c r="R22" s="102"/>
      <c r="S22" s="102"/>
      <c r="T22" s="102"/>
      <c r="U22" s="348"/>
    </row>
    <row r="23" spans="2:21" ht="17.649999999999999" customHeight="1">
      <c r="B23" s="1081"/>
      <c r="C23" s="1082"/>
      <c r="D23" s="1082"/>
      <c r="E23" s="1082"/>
      <c r="F23" s="347"/>
      <c r="G23" s="1063" t="s">
        <v>95</v>
      </c>
      <c r="H23" s="1063"/>
      <c r="I23" s="1063"/>
      <c r="J23" s="1063"/>
      <c r="K23" s="1063"/>
      <c r="L23" s="1063"/>
      <c r="M23" s="100">
        <v>19.600000000000001</v>
      </c>
      <c r="N23" s="100">
        <v>20.97</v>
      </c>
      <c r="O23" s="100">
        <v>24.23</v>
      </c>
      <c r="P23" s="102"/>
      <c r="Q23" s="102"/>
      <c r="R23" s="102"/>
      <c r="S23" s="102"/>
      <c r="T23" s="102"/>
      <c r="U23" s="348"/>
    </row>
    <row r="24" spans="2:21" ht="17.649999999999999" customHeight="1">
      <c r="B24" s="1083" t="s">
        <v>84</v>
      </c>
      <c r="C24" s="1084"/>
      <c r="D24" s="1084"/>
      <c r="E24" s="1084"/>
      <c r="F24" s="102"/>
      <c r="G24" s="1063" t="s">
        <v>93</v>
      </c>
      <c r="H24" s="1063"/>
      <c r="I24" s="1063"/>
      <c r="J24" s="1063"/>
      <c r="K24" s="1063"/>
      <c r="L24" s="1063"/>
      <c r="M24" s="100">
        <v>20.76</v>
      </c>
      <c r="N24" s="100">
        <v>24.18</v>
      </c>
      <c r="O24" s="100">
        <v>26.44</v>
      </c>
      <c r="P24" s="102"/>
      <c r="Q24" s="102"/>
      <c r="R24" s="102"/>
      <c r="S24" s="102"/>
      <c r="T24" s="102"/>
      <c r="U24" s="348"/>
    </row>
    <row r="25" spans="2:21" ht="17.649999999999999" customHeight="1">
      <c r="B25" s="1083"/>
      <c r="C25" s="1084"/>
      <c r="D25" s="1084"/>
      <c r="E25" s="1084"/>
      <c r="F25" s="102"/>
      <c r="G25" s="1063" t="s">
        <v>88</v>
      </c>
      <c r="H25" s="1063"/>
      <c r="I25" s="1063"/>
      <c r="J25" s="1063"/>
      <c r="K25" s="1063"/>
      <c r="L25" s="1063"/>
      <c r="M25" s="100">
        <v>24</v>
      </c>
      <c r="N25" s="100">
        <v>25.84</v>
      </c>
      <c r="O25" s="100">
        <v>27.86</v>
      </c>
      <c r="P25" s="102"/>
      <c r="Q25" s="102"/>
      <c r="R25" s="102"/>
      <c r="S25" s="102"/>
      <c r="T25" s="102"/>
      <c r="U25" s="348"/>
    </row>
    <row r="26" spans="2:21" ht="17.649999999999999" customHeight="1">
      <c r="B26" s="1085"/>
      <c r="C26" s="1086"/>
      <c r="D26" s="1086"/>
      <c r="E26" s="1086"/>
      <c r="F26" s="102"/>
      <c r="G26" s="1063" t="s">
        <v>96</v>
      </c>
      <c r="H26" s="1063"/>
      <c r="I26" s="1063"/>
      <c r="J26" s="1063"/>
      <c r="K26" s="1063"/>
      <c r="L26" s="1063"/>
      <c r="M26" s="100">
        <v>22.8</v>
      </c>
      <c r="N26" s="100">
        <v>27.48</v>
      </c>
      <c r="O26" s="100">
        <v>30.95</v>
      </c>
      <c r="P26" s="102"/>
      <c r="Q26" s="102"/>
      <c r="R26" s="102"/>
      <c r="S26" s="102"/>
      <c r="T26" s="102"/>
      <c r="U26" s="348"/>
    </row>
    <row r="27" spans="2:21" ht="17.649999999999999" customHeight="1">
      <c r="B27" s="1067" t="s">
        <v>86</v>
      </c>
      <c r="C27" s="1068"/>
      <c r="D27" s="1068"/>
      <c r="E27" s="1068"/>
      <c r="F27" s="102"/>
      <c r="G27" s="1087" t="s">
        <v>89</v>
      </c>
      <c r="H27" s="1087"/>
      <c r="I27" s="1087"/>
      <c r="J27" s="1087"/>
      <c r="K27" s="1087"/>
      <c r="L27" s="1087"/>
      <c r="M27" s="795">
        <v>11.1</v>
      </c>
      <c r="N27" s="795">
        <v>14.02</v>
      </c>
      <c r="O27" s="795">
        <v>16.8</v>
      </c>
      <c r="P27" s="102"/>
      <c r="Q27" s="102"/>
      <c r="R27" s="102"/>
      <c r="S27" s="102"/>
      <c r="T27" s="102"/>
      <c r="U27" s="348"/>
    </row>
    <row r="28" spans="2:21" ht="17.649999999999999" customHeight="1">
      <c r="B28" s="349"/>
      <c r="C28" s="88"/>
      <c r="D28" s="88"/>
      <c r="E28" s="88"/>
      <c r="F28" s="102"/>
      <c r="G28" s="88"/>
      <c r="H28" s="88"/>
      <c r="I28" s="101"/>
      <c r="J28" s="101"/>
      <c r="K28" s="90"/>
      <c r="L28" s="90"/>
      <c r="M28" s="90"/>
      <c r="N28" s="90"/>
      <c r="O28" s="90"/>
      <c r="P28" s="102"/>
      <c r="Q28" s="102"/>
      <c r="R28" s="102"/>
      <c r="S28" s="102"/>
      <c r="T28" s="102"/>
      <c r="U28" s="348"/>
    </row>
    <row r="29" spans="2:21" ht="17.649999999999999" customHeight="1">
      <c r="B29" s="350"/>
      <c r="C29" s="102"/>
      <c r="D29" s="102"/>
      <c r="E29" s="102"/>
      <c r="F29" s="102"/>
      <c r="G29" s="90"/>
      <c r="H29" s="90"/>
      <c r="I29" s="90"/>
      <c r="J29" s="90"/>
      <c r="K29" s="90"/>
      <c r="L29" s="90"/>
      <c r="M29" s="90"/>
      <c r="N29" s="90"/>
      <c r="O29" s="90"/>
      <c r="P29" s="102"/>
      <c r="Q29" s="102"/>
      <c r="R29" s="102"/>
      <c r="S29" s="102"/>
      <c r="T29" s="102"/>
      <c r="U29" s="348"/>
    </row>
    <row r="30" spans="2:21" ht="17.649999999999999" customHeight="1">
      <c r="B30" s="350"/>
      <c r="C30" s="102"/>
      <c r="D30" s="102"/>
      <c r="E30" s="102"/>
      <c r="F30" s="102"/>
      <c r="G30" s="90"/>
      <c r="H30" s="90"/>
      <c r="I30" s="90"/>
      <c r="J30" s="90"/>
      <c r="K30" s="90"/>
      <c r="L30" s="90"/>
      <c r="M30" s="90"/>
      <c r="N30" s="90"/>
      <c r="O30" s="90"/>
      <c r="P30" s="102"/>
      <c r="Q30" s="102"/>
      <c r="R30" s="102"/>
      <c r="S30" s="102"/>
      <c r="T30" s="102"/>
      <c r="U30" s="348"/>
    </row>
    <row r="31" spans="2:21" ht="17.649999999999999" customHeight="1">
      <c r="B31" s="351" t="s">
        <v>85</v>
      </c>
      <c r="C31" s="126">
        <v>0.15670000000000001</v>
      </c>
      <c r="D31" s="103"/>
      <c r="E31" s="103"/>
      <c r="F31" s="102"/>
      <c r="G31" s="90"/>
      <c r="H31" s="90"/>
      <c r="I31" s="90"/>
      <c r="J31" s="90"/>
      <c r="K31" s="90"/>
      <c r="L31" s="90"/>
      <c r="M31" s="90"/>
      <c r="N31" s="90"/>
      <c r="O31" s="90"/>
      <c r="P31" s="102"/>
      <c r="Q31" s="102"/>
      <c r="R31" s="102"/>
      <c r="S31" s="102"/>
      <c r="T31" s="102"/>
      <c r="U31" s="348"/>
    </row>
    <row r="32" spans="2:21" ht="17.649999999999999" customHeight="1">
      <c r="B32" s="784" t="s">
        <v>87</v>
      </c>
      <c r="C32" s="785"/>
      <c r="D32" s="785"/>
      <c r="E32" s="785"/>
      <c r="F32" s="102"/>
      <c r="G32" s="90"/>
      <c r="H32" s="90"/>
      <c r="I32" s="90"/>
      <c r="J32" s="90"/>
      <c r="K32" s="90"/>
      <c r="L32" s="90"/>
      <c r="M32" s="90"/>
      <c r="N32" s="90"/>
      <c r="O32" s="90"/>
      <c r="P32" s="102"/>
      <c r="Q32" s="102"/>
      <c r="R32" s="102"/>
      <c r="S32" s="102"/>
      <c r="T32" s="102"/>
      <c r="U32" s="348"/>
    </row>
    <row r="33" spans="2:21" ht="17.649999999999999" customHeight="1">
      <c r="B33" s="740" t="s">
        <v>89</v>
      </c>
      <c r="C33" s="102"/>
      <c r="D33" s="102"/>
      <c r="E33" s="102"/>
      <c r="F33" s="102"/>
      <c r="G33" s="90"/>
      <c r="H33" s="90"/>
      <c r="I33" s="90"/>
      <c r="J33" s="90"/>
      <c r="K33" s="90"/>
      <c r="L33" s="90"/>
      <c r="M33" s="90"/>
      <c r="N33" s="90"/>
      <c r="O33" s="90"/>
      <c r="P33" s="102"/>
      <c r="Q33" s="102"/>
      <c r="R33" s="102"/>
      <c r="S33" s="102"/>
      <c r="T33" s="102"/>
      <c r="U33" s="348"/>
    </row>
    <row r="34" spans="2:21" ht="17.649999999999999" customHeight="1" thickBot="1">
      <c r="B34" s="353" t="s">
        <v>1377</v>
      </c>
      <c r="C34" s="354"/>
      <c r="D34" s="354"/>
      <c r="E34" s="354"/>
      <c r="F34" s="354"/>
      <c r="G34" s="354"/>
      <c r="H34" s="354"/>
      <c r="I34" s="354"/>
      <c r="J34" s="354"/>
      <c r="K34" s="354"/>
      <c r="L34" s="354"/>
      <c r="M34" s="354"/>
      <c r="N34" s="354"/>
      <c r="O34" s="354"/>
      <c r="P34" s="354"/>
      <c r="Q34" s="354"/>
      <c r="R34" s="354"/>
      <c r="S34" s="354"/>
      <c r="T34" s="354"/>
      <c r="U34" s="355" t="s">
        <v>118</v>
      </c>
    </row>
    <row r="35" spans="2:21" ht="18.75" customHeight="1">
      <c r="B35" s="99"/>
      <c r="C35" s="99"/>
      <c r="D35" s="99"/>
      <c r="E35" s="99"/>
      <c r="F35" s="99"/>
      <c r="G35" s="99"/>
      <c r="H35" s="99"/>
      <c r="I35" s="99"/>
      <c r="J35" s="99"/>
      <c r="K35" s="99"/>
      <c r="L35" s="99"/>
      <c r="M35" s="99"/>
      <c r="N35" s="99"/>
      <c r="O35" s="99"/>
      <c r="P35" s="99"/>
      <c r="Q35" s="99"/>
      <c r="R35" s="99"/>
      <c r="S35" s="99"/>
      <c r="T35" s="99"/>
      <c r="U35" s="99"/>
    </row>
    <row r="36" spans="2:21" ht="18.75" customHeight="1">
      <c r="B36" s="99"/>
      <c r="C36" s="99"/>
      <c r="D36" s="99"/>
      <c r="E36" s="99"/>
      <c r="F36" s="99"/>
      <c r="G36" s="99"/>
      <c r="H36" s="99"/>
      <c r="I36" s="99"/>
      <c r="J36" s="99"/>
      <c r="K36" s="99"/>
      <c r="L36" s="99"/>
      <c r="M36" s="99"/>
      <c r="N36" s="99"/>
      <c r="O36" s="99"/>
      <c r="P36" s="99"/>
      <c r="Q36" s="99"/>
      <c r="R36" s="99"/>
      <c r="S36" s="99"/>
      <c r="T36" s="99"/>
      <c r="U36" s="99"/>
    </row>
    <row r="37" spans="2:21" ht="18.75" customHeight="1">
      <c r="C37" s="89"/>
      <c r="D37" s="89"/>
      <c r="E37" s="89"/>
      <c r="F37" s="89"/>
      <c r="G37" s="89"/>
      <c r="H37" s="89"/>
      <c r="I37" s="89"/>
      <c r="J37" s="89"/>
      <c r="K37" s="89"/>
      <c r="L37" s="89"/>
      <c r="M37" s="89"/>
      <c r="N37" s="89"/>
    </row>
    <row r="38" spans="2:21" ht="18.75" customHeight="1">
      <c r="B38" s="89"/>
      <c r="C38" s="89"/>
      <c r="D38" s="89"/>
      <c r="E38" s="89"/>
      <c r="F38" s="89"/>
      <c r="G38" s="89"/>
      <c r="H38" s="89"/>
      <c r="I38" s="89"/>
      <c r="J38" s="89"/>
      <c r="K38" s="89"/>
      <c r="L38" s="89"/>
      <c r="M38" s="89"/>
      <c r="N38" s="89"/>
    </row>
    <row r="39" spans="2:21" ht="18.75" customHeight="1">
      <c r="C39" s="89"/>
      <c r="D39" s="89"/>
      <c r="E39" s="89"/>
      <c r="F39" s="89"/>
      <c r="G39" s="89"/>
      <c r="H39" s="89"/>
      <c r="I39" s="89"/>
      <c r="J39" s="89"/>
      <c r="K39" s="89"/>
      <c r="L39" s="89"/>
      <c r="M39" s="89"/>
      <c r="N39" s="89"/>
    </row>
    <row r="40" spans="2:21" ht="18.75" customHeight="1">
      <c r="B40" s="89"/>
      <c r="C40" s="89"/>
      <c r="D40" s="89"/>
      <c r="E40" s="89"/>
      <c r="F40" s="89"/>
      <c r="G40" s="89"/>
      <c r="H40" s="89"/>
      <c r="I40" s="89"/>
      <c r="J40" s="89"/>
      <c r="K40" s="89"/>
      <c r="L40" s="89"/>
      <c r="M40" s="89"/>
      <c r="N40" s="89"/>
    </row>
    <row r="41" spans="2:21" ht="18.75" customHeight="1">
      <c r="B41" s="89"/>
      <c r="C41" s="89"/>
      <c r="D41" s="89"/>
      <c r="E41" s="89"/>
      <c r="F41" s="89"/>
      <c r="G41" s="89"/>
      <c r="H41" s="89"/>
      <c r="I41" s="89"/>
      <c r="J41" s="89"/>
      <c r="K41" s="89"/>
      <c r="L41" s="89"/>
      <c r="M41" s="89"/>
      <c r="N41" s="89"/>
    </row>
    <row r="42" spans="2:21" ht="18.75" customHeight="1">
      <c r="B42" s="89"/>
      <c r="C42" s="89"/>
      <c r="D42" s="89"/>
      <c r="E42" s="89"/>
      <c r="F42" s="89"/>
      <c r="G42" s="89"/>
      <c r="H42" s="89"/>
      <c r="I42" s="89"/>
      <c r="J42" s="89"/>
      <c r="K42" s="89"/>
      <c r="L42" s="89"/>
      <c r="M42" s="89"/>
      <c r="N42" s="89"/>
    </row>
    <row r="43" spans="2:21" ht="18.75" customHeight="1">
      <c r="B43" s="89"/>
      <c r="C43" s="89"/>
      <c r="D43" s="89"/>
      <c r="E43" s="89"/>
      <c r="F43" s="89"/>
      <c r="G43" s="89"/>
      <c r="H43" s="89"/>
      <c r="I43" s="89"/>
      <c r="J43" s="89"/>
      <c r="K43" s="89"/>
      <c r="L43" s="89"/>
      <c r="M43" s="89"/>
      <c r="N43" s="89"/>
      <c r="O43" s="89"/>
      <c r="P43" s="89"/>
      <c r="Q43" s="89"/>
      <c r="R43" s="89"/>
      <c r="S43" s="89"/>
      <c r="T43" s="89"/>
      <c r="U43" s="89"/>
    </row>
    <row r="44" spans="2:21" ht="18.75" customHeight="1">
      <c r="B44" s="89"/>
      <c r="C44" s="89"/>
      <c r="D44" s="89"/>
      <c r="E44" s="89"/>
      <c r="F44" s="89"/>
      <c r="G44" s="89"/>
      <c r="H44" s="89"/>
      <c r="I44" s="89"/>
      <c r="J44" s="89"/>
      <c r="K44" s="89"/>
      <c r="L44" s="89"/>
      <c r="M44" s="89"/>
      <c r="N44" s="89"/>
      <c r="O44" s="89"/>
      <c r="P44" s="89"/>
      <c r="Q44" s="89"/>
      <c r="R44" s="89"/>
      <c r="S44" s="89"/>
      <c r="T44" s="89"/>
      <c r="U44" s="89"/>
    </row>
    <row r="45" spans="2:21" ht="18.75" customHeight="1">
      <c r="B45" s="89"/>
      <c r="C45" s="89"/>
      <c r="D45" s="89"/>
      <c r="E45" s="89"/>
      <c r="F45" s="89"/>
      <c r="G45" s="89"/>
      <c r="H45" s="89"/>
      <c r="I45" s="89"/>
      <c r="J45" s="89"/>
      <c r="K45" s="89"/>
      <c r="L45" s="89"/>
      <c r="M45" s="89"/>
      <c r="N45" s="89"/>
      <c r="O45" s="89"/>
      <c r="P45" s="89"/>
      <c r="Q45" s="89"/>
      <c r="R45" s="89"/>
      <c r="S45" s="89"/>
      <c r="T45" s="89"/>
      <c r="U45" s="89"/>
    </row>
    <row r="46" spans="2:21">
      <c r="B46" s="89"/>
      <c r="C46" s="89"/>
      <c r="D46" s="89"/>
      <c r="E46" s="89"/>
      <c r="F46" s="89"/>
      <c r="G46" s="89"/>
      <c r="H46" s="89"/>
      <c r="I46" s="89"/>
      <c r="J46" s="89"/>
      <c r="K46" s="89"/>
      <c r="L46" s="89"/>
      <c r="M46" s="89"/>
      <c r="N46" s="89"/>
      <c r="O46" s="89"/>
      <c r="P46" s="89"/>
      <c r="Q46" s="89"/>
      <c r="R46" s="89"/>
      <c r="S46" s="89"/>
      <c r="T46" s="89"/>
      <c r="U46" s="89"/>
    </row>
    <row r="47" spans="2:21">
      <c r="B47" s="89"/>
      <c r="C47" s="89"/>
      <c r="D47" s="89"/>
      <c r="E47" s="89"/>
      <c r="F47" s="89"/>
      <c r="G47" s="89"/>
      <c r="H47" s="89"/>
      <c r="I47" s="89"/>
      <c r="J47" s="89"/>
      <c r="K47" s="89"/>
      <c r="L47" s="89"/>
      <c r="M47" s="89"/>
      <c r="N47" s="89"/>
      <c r="O47" s="89"/>
      <c r="P47" s="89"/>
      <c r="Q47" s="89"/>
      <c r="R47" s="89"/>
      <c r="S47" s="89"/>
      <c r="T47" s="89"/>
      <c r="U47" s="89"/>
    </row>
    <row r="48" spans="2:21">
      <c r="B48" s="89"/>
      <c r="C48" s="89"/>
      <c r="D48" s="89"/>
      <c r="E48" s="89"/>
      <c r="F48" s="89"/>
      <c r="G48" s="89"/>
      <c r="H48" s="89"/>
      <c r="I48" s="89"/>
      <c r="J48" s="89"/>
      <c r="K48" s="89"/>
      <c r="L48" s="89"/>
      <c r="M48" s="89"/>
      <c r="N48" s="89"/>
      <c r="O48" s="89"/>
      <c r="P48" s="89"/>
      <c r="Q48" s="89"/>
      <c r="R48" s="89"/>
      <c r="S48" s="89"/>
      <c r="T48" s="89"/>
      <c r="U48" s="89"/>
    </row>
    <row r="49" spans="2:21">
      <c r="B49" s="89"/>
      <c r="C49" s="89"/>
      <c r="D49" s="89"/>
      <c r="E49" s="89"/>
      <c r="F49" s="89"/>
      <c r="G49" s="89"/>
      <c r="H49" s="89"/>
      <c r="I49" s="89"/>
      <c r="J49" s="89"/>
      <c r="K49" s="89"/>
      <c r="L49" s="89"/>
      <c r="M49" s="89"/>
      <c r="N49" s="89"/>
      <c r="O49" s="89"/>
      <c r="P49" s="89"/>
      <c r="Q49" s="89"/>
      <c r="R49" s="89"/>
      <c r="S49" s="89"/>
      <c r="T49" s="89"/>
      <c r="U49" s="89"/>
    </row>
    <row r="50" spans="2:21">
      <c r="B50" s="89"/>
      <c r="C50" s="89"/>
      <c r="D50" s="89"/>
      <c r="E50" s="89"/>
      <c r="F50" s="89"/>
      <c r="G50" s="89"/>
      <c r="H50" s="89"/>
      <c r="I50" s="89"/>
      <c r="J50" s="89"/>
      <c r="K50" s="89"/>
      <c r="L50" s="89"/>
      <c r="M50" s="89"/>
      <c r="N50" s="89"/>
      <c r="O50" s="89"/>
      <c r="P50" s="89"/>
      <c r="Q50" s="89"/>
      <c r="R50" s="89"/>
      <c r="S50" s="89"/>
      <c r="T50" s="89"/>
      <c r="U50" s="89"/>
    </row>
    <row r="51" spans="2:21">
      <c r="B51" s="89"/>
      <c r="C51" s="89"/>
      <c r="D51" s="89"/>
      <c r="E51" s="89"/>
      <c r="F51" s="89"/>
      <c r="G51" s="89"/>
      <c r="H51" s="89"/>
      <c r="I51" s="89"/>
      <c r="J51" s="89"/>
      <c r="K51" s="89"/>
      <c r="L51" s="89"/>
      <c r="M51" s="89"/>
      <c r="N51" s="89"/>
      <c r="O51" s="89"/>
      <c r="P51" s="89"/>
      <c r="Q51" s="89"/>
      <c r="R51" s="89"/>
      <c r="S51" s="89"/>
      <c r="T51" s="89"/>
      <c r="U51" s="89"/>
    </row>
    <row r="52" spans="2:21">
      <c r="B52" s="89"/>
      <c r="C52" s="89"/>
      <c r="D52" s="89"/>
      <c r="E52" s="89"/>
      <c r="F52" s="89"/>
      <c r="G52" s="89"/>
      <c r="H52" s="89"/>
      <c r="I52" s="89"/>
      <c r="J52" s="89"/>
      <c r="K52" s="89"/>
      <c r="L52" s="89"/>
      <c r="M52" s="89"/>
      <c r="N52" s="89"/>
      <c r="O52" s="89"/>
      <c r="P52" s="89"/>
      <c r="Q52" s="89"/>
      <c r="R52" s="89"/>
      <c r="S52" s="89"/>
      <c r="T52" s="89"/>
      <c r="U52" s="89"/>
    </row>
    <row r="53" spans="2:21">
      <c r="B53" s="89"/>
      <c r="C53" s="89"/>
      <c r="D53" s="89"/>
      <c r="E53" s="89"/>
      <c r="F53" s="89"/>
      <c r="G53" s="89"/>
      <c r="H53" s="89"/>
      <c r="I53" s="89"/>
      <c r="J53" s="89"/>
      <c r="K53" s="89"/>
      <c r="L53" s="89"/>
      <c r="M53" s="89"/>
      <c r="N53" s="89"/>
      <c r="O53" s="89"/>
      <c r="P53" s="89"/>
      <c r="Q53" s="89"/>
      <c r="R53" s="89"/>
      <c r="S53" s="89"/>
      <c r="T53" s="89"/>
      <c r="U53" s="89"/>
    </row>
    <row r="54" spans="2:21">
      <c r="B54" s="89"/>
      <c r="C54" s="89"/>
      <c r="D54" s="89"/>
      <c r="E54" s="89"/>
      <c r="F54" s="89"/>
      <c r="G54" s="89"/>
      <c r="H54" s="89"/>
      <c r="I54" s="89"/>
      <c r="J54" s="89"/>
      <c r="K54" s="89"/>
      <c r="L54" s="89"/>
      <c r="M54" s="89"/>
      <c r="N54" s="89"/>
      <c r="O54" s="89"/>
      <c r="P54" s="89"/>
      <c r="Q54" s="89"/>
      <c r="R54" s="89"/>
      <c r="S54" s="89"/>
      <c r="T54" s="89"/>
      <c r="U54" s="89"/>
    </row>
    <row r="55" spans="2:21">
      <c r="B55" s="89"/>
      <c r="C55" s="89"/>
      <c r="D55" s="89"/>
      <c r="E55" s="89"/>
      <c r="F55" s="89"/>
      <c r="G55" s="89"/>
      <c r="H55" s="89"/>
      <c r="I55" s="89"/>
      <c r="J55" s="89"/>
      <c r="K55" s="89"/>
      <c r="L55" s="89"/>
      <c r="M55" s="89"/>
      <c r="N55" s="89"/>
      <c r="O55" s="89"/>
      <c r="P55" s="89"/>
      <c r="Q55" s="89"/>
      <c r="R55" s="89"/>
      <c r="S55" s="89"/>
      <c r="T55" s="89"/>
      <c r="U55" s="89"/>
    </row>
    <row r="56" spans="2:21">
      <c r="B56" s="89"/>
      <c r="C56" s="89"/>
      <c r="D56" s="89"/>
      <c r="E56" s="89"/>
      <c r="F56" s="89"/>
      <c r="G56" s="89"/>
      <c r="H56" s="89"/>
      <c r="I56" s="89"/>
      <c r="J56" s="89"/>
      <c r="K56" s="89"/>
      <c r="L56" s="89"/>
      <c r="M56" s="89"/>
      <c r="N56" s="89"/>
    </row>
    <row r="57" spans="2:21">
      <c r="B57" s="89"/>
      <c r="C57" s="89"/>
      <c r="D57" s="89"/>
      <c r="E57" s="89"/>
      <c r="F57" s="89"/>
      <c r="G57" s="89"/>
      <c r="H57" s="89"/>
      <c r="I57" s="89"/>
      <c r="J57" s="89"/>
      <c r="K57" s="89"/>
      <c r="L57" s="89"/>
      <c r="M57" s="89"/>
      <c r="N57" s="89"/>
    </row>
    <row r="58" spans="2:21">
      <c r="B58" s="89"/>
      <c r="C58" s="89"/>
      <c r="D58" s="89"/>
      <c r="E58" s="89"/>
      <c r="F58" s="89"/>
      <c r="G58" s="89"/>
      <c r="H58" s="89"/>
      <c r="I58" s="89"/>
      <c r="J58" s="89"/>
      <c r="K58" s="89"/>
      <c r="L58" s="89"/>
      <c r="M58" s="89"/>
      <c r="N58" s="89"/>
    </row>
    <row r="59" spans="2:21">
      <c r="B59" s="89"/>
      <c r="C59" s="89"/>
      <c r="D59" s="89"/>
      <c r="E59" s="89"/>
      <c r="F59" s="89"/>
      <c r="G59" s="89"/>
      <c r="H59" s="89"/>
      <c r="I59" s="89"/>
      <c r="J59" s="89"/>
      <c r="K59" s="89"/>
      <c r="L59" s="89"/>
      <c r="M59" s="89"/>
      <c r="N59" s="89"/>
    </row>
    <row r="60" spans="2:21">
      <c r="B60" s="89"/>
      <c r="C60" s="89"/>
      <c r="D60" s="89"/>
      <c r="E60" s="89"/>
      <c r="F60" s="89"/>
      <c r="G60" s="89"/>
      <c r="H60" s="89"/>
      <c r="I60" s="89"/>
      <c r="J60" s="89"/>
      <c r="K60" s="89"/>
      <c r="L60" s="89"/>
      <c r="M60" s="89"/>
      <c r="N60" s="89"/>
    </row>
    <row r="61" spans="2:21">
      <c r="B61" s="89"/>
      <c r="C61" s="89"/>
      <c r="D61" s="89"/>
      <c r="E61" s="89"/>
      <c r="F61" s="89"/>
      <c r="G61" s="89"/>
      <c r="H61" s="89"/>
      <c r="I61" s="89"/>
      <c r="J61" s="89"/>
      <c r="K61" s="89"/>
      <c r="L61" s="89"/>
      <c r="M61" s="89"/>
      <c r="N61" s="89"/>
    </row>
  </sheetData>
  <mergeCells count="22">
    <mergeCell ref="B22:E23"/>
    <mergeCell ref="G22:L22"/>
    <mergeCell ref="G23:L23"/>
    <mergeCell ref="B10:U10"/>
    <mergeCell ref="B12:C12"/>
    <mergeCell ref="D12:F12"/>
    <mergeCell ref="G12:I12"/>
    <mergeCell ref="J12:L12"/>
    <mergeCell ref="M12:O12"/>
    <mergeCell ref="P12:R12"/>
    <mergeCell ref="S12:U12"/>
    <mergeCell ref="D19:U19"/>
    <mergeCell ref="B20:E20"/>
    <mergeCell ref="G20:O20"/>
    <mergeCell ref="B21:E21"/>
    <mergeCell ref="G21:L21"/>
    <mergeCell ref="B24:E26"/>
    <mergeCell ref="G24:L24"/>
    <mergeCell ref="G25:L25"/>
    <mergeCell ref="G26:L26"/>
    <mergeCell ref="B27:E27"/>
    <mergeCell ref="G27:L27"/>
  </mergeCells>
  <pageMargins left="0.511811024" right="0.511811024" top="0.78740157499999996" bottom="0.78740157499999996" header="0.31496062000000002" footer="0.31496062000000002"/>
  <pageSetup paperSize="9" scale="76" orientation="landscape" r:id="rId1"/>
  <drawing r:id="rId2"/>
  <legacyDrawing r:id="rId3"/>
  <oleObjects>
    <mc:AlternateContent xmlns:mc="http://schemas.openxmlformats.org/markup-compatibility/2006">
      <mc:Choice Requires="x14">
        <oleObject progId="Microsoft Equation 3.0" shapeId="50177" r:id="rId4">
          <objectPr defaultSize="0" autoPict="0" r:id="rId5">
            <anchor moveWithCells="1" sizeWithCells="1">
              <from>
                <xdr:col>1</xdr:col>
                <xdr:colOff>228600</xdr:colOff>
                <xdr:row>20</xdr:row>
                <xdr:rowOff>180975</xdr:rowOff>
              </from>
              <to>
                <xdr:col>3</xdr:col>
                <xdr:colOff>152400</xdr:colOff>
                <xdr:row>22</xdr:row>
                <xdr:rowOff>133350</xdr:rowOff>
              </to>
            </anchor>
          </objectPr>
        </oleObject>
      </mc:Choice>
      <mc:Fallback>
        <oleObject progId="Microsoft Equation 3.0" shapeId="50177"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4">
    <pageSetUpPr fitToPage="1"/>
  </sheetPr>
  <dimension ref="B1:K342"/>
  <sheetViews>
    <sheetView showGridLines="0" view="pageBreakPreview" topLeftCell="A311" zoomScale="90" zoomScaleNormal="100" zoomScaleSheetLayoutView="90" zoomScalePageLayoutView="70" workbookViewId="0">
      <selection activeCell="J15" sqref="J15:J22"/>
    </sheetView>
  </sheetViews>
  <sheetFormatPr defaultColWidth="8.7109375" defaultRowHeight="15"/>
  <cols>
    <col min="1" max="1" width="8.7109375" style="676"/>
    <col min="2" max="2" width="13.28515625" style="676" bestFit="1" customWidth="1"/>
    <col min="3" max="3" width="52.5703125" style="676" customWidth="1"/>
    <col min="4" max="4" width="7" style="676" customWidth="1"/>
    <col min="5" max="5" width="7.140625" style="700" customWidth="1"/>
    <col min="6" max="6" width="7.5703125" style="676" customWidth="1"/>
    <col min="7" max="16384" width="8.7109375" style="676"/>
  </cols>
  <sheetData>
    <row r="1" spans="2:6" ht="15.75" thickBot="1">
      <c r="B1" s="124"/>
      <c r="C1" s="124"/>
      <c r="D1" s="124"/>
    </row>
    <row r="2" spans="2:6">
      <c r="B2" s="238" t="s">
        <v>54</v>
      </c>
      <c r="C2" s="1093" t="s">
        <v>1437</v>
      </c>
      <c r="D2" s="1093"/>
      <c r="E2" s="1093"/>
      <c r="F2" s="1094"/>
    </row>
    <row r="3" spans="2:6">
      <c r="B3" s="239" t="s">
        <v>1266</v>
      </c>
      <c r="C3" s="1095" t="s">
        <v>1424</v>
      </c>
      <c r="D3" s="1095"/>
      <c r="E3" s="1095"/>
      <c r="F3" s="1096"/>
    </row>
    <row r="4" spans="2:6">
      <c r="B4" s="239" t="s">
        <v>55</v>
      </c>
      <c r="C4" s="1095" t="s">
        <v>1466</v>
      </c>
      <c r="D4" s="1095"/>
      <c r="E4" s="1095"/>
      <c r="F4" s="1096"/>
    </row>
    <row r="5" spans="2:6">
      <c r="B5" s="240" t="s">
        <v>56</v>
      </c>
      <c r="C5" s="1095" t="s">
        <v>1986</v>
      </c>
      <c r="D5" s="1095"/>
      <c r="E5" s="1095"/>
      <c r="F5" s="1096"/>
    </row>
    <row r="6" spans="2:6">
      <c r="B6" s="240" t="s">
        <v>2</v>
      </c>
      <c r="C6" s="1095" t="s">
        <v>1975</v>
      </c>
      <c r="D6" s="1095"/>
      <c r="E6" s="1095"/>
      <c r="F6" s="1096"/>
    </row>
    <row r="7" spans="2:6">
      <c r="B7" s="240" t="s">
        <v>62</v>
      </c>
      <c r="C7" s="1095" t="s">
        <v>1966</v>
      </c>
      <c r="D7" s="1095"/>
      <c r="E7" s="1095"/>
      <c r="F7" s="1096"/>
    </row>
    <row r="8" spans="2:6" ht="15.75" thickBot="1">
      <c r="B8" s="199"/>
      <c r="C8" s="512"/>
      <c r="D8" s="512"/>
      <c r="E8" s="702"/>
      <c r="F8" s="229"/>
    </row>
    <row r="9" spans="2:6" ht="15.75" thickBot="1">
      <c r="B9" s="1097" t="s">
        <v>1431</v>
      </c>
      <c r="C9" s="1098"/>
      <c r="D9" s="1098"/>
      <c r="E9" s="1098"/>
      <c r="F9" s="1099"/>
    </row>
    <row r="10" spans="2:6">
      <c r="B10" s="201"/>
      <c r="C10" s="202"/>
      <c r="D10" s="202"/>
      <c r="E10" s="202"/>
      <c r="F10" s="203"/>
    </row>
    <row r="11" spans="2:6">
      <c r="B11" s="455" t="s">
        <v>6</v>
      </c>
      <c r="C11" s="514" t="s">
        <v>1430</v>
      </c>
      <c r="D11" s="514" t="s">
        <v>1196</v>
      </c>
      <c r="E11" s="456" t="s">
        <v>394</v>
      </c>
      <c r="F11" s="515" t="s">
        <v>1381</v>
      </c>
    </row>
    <row r="12" spans="2:6" ht="27" hidden="1" customHeight="1">
      <c r="B12" s="498">
        <v>1</v>
      </c>
      <c r="C12" s="1091" t="s">
        <v>1481</v>
      </c>
      <c r="D12" s="1091"/>
      <c r="E12" s="499" t="s">
        <v>111</v>
      </c>
      <c r="F12" s="500">
        <v>97.2</v>
      </c>
    </row>
    <row r="13" spans="2:6" hidden="1">
      <c r="B13" s="771" t="s">
        <v>2025</v>
      </c>
      <c r="C13" s="772" t="s">
        <v>1483</v>
      </c>
      <c r="D13" s="772"/>
      <c r="E13" s="773"/>
      <c r="F13" s="774">
        <v>89.9</v>
      </c>
    </row>
    <row r="14" spans="2:6" hidden="1">
      <c r="B14" s="516" t="s">
        <v>2240</v>
      </c>
      <c r="C14" s="513" t="s">
        <v>1452</v>
      </c>
      <c r="D14" s="513"/>
      <c r="E14" s="197"/>
      <c r="F14" s="200">
        <v>97.2</v>
      </c>
    </row>
    <row r="15" spans="2:6" hidden="1">
      <c r="B15" s="771" t="s">
        <v>2244</v>
      </c>
      <c r="C15" s="772" t="s">
        <v>1480</v>
      </c>
      <c r="D15" s="124"/>
      <c r="E15" s="812"/>
      <c r="F15" s="774">
        <v>149.9</v>
      </c>
    </row>
    <row r="16" spans="2:6" s="770" customFormat="1" ht="24.75" hidden="1" customHeight="1">
      <c r="B16" s="498">
        <v>2</v>
      </c>
      <c r="C16" s="1091" t="s">
        <v>1482</v>
      </c>
      <c r="D16" s="1091"/>
      <c r="E16" s="499" t="s">
        <v>111</v>
      </c>
      <c r="F16" s="500">
        <v>139.9</v>
      </c>
    </row>
    <row r="17" spans="2:6" s="770" customFormat="1" hidden="1">
      <c r="B17" s="771" t="s">
        <v>2027</v>
      </c>
      <c r="C17" s="772" t="s">
        <v>1483</v>
      </c>
      <c r="D17" s="772"/>
      <c r="E17" s="773"/>
      <c r="F17" s="774">
        <v>140</v>
      </c>
    </row>
    <row r="18" spans="2:6" s="770" customFormat="1" hidden="1">
      <c r="B18" s="516" t="s">
        <v>2028</v>
      </c>
      <c r="C18" s="513" t="s">
        <v>1452</v>
      </c>
      <c r="D18" s="513"/>
      <c r="E18" s="197"/>
      <c r="F18" s="200">
        <v>132.19999999999999</v>
      </c>
    </row>
    <row r="19" spans="2:6" s="770" customFormat="1" hidden="1">
      <c r="B19" s="771" t="s">
        <v>2029</v>
      </c>
      <c r="C19" s="772" t="s">
        <v>1480</v>
      </c>
      <c r="D19" s="124"/>
      <c r="E19" s="842"/>
      <c r="F19" s="774">
        <v>139.9</v>
      </c>
    </row>
    <row r="20" spans="2:6" s="781" customFormat="1">
      <c r="B20" s="498">
        <v>3</v>
      </c>
      <c r="C20" s="1091" t="s">
        <v>1598</v>
      </c>
      <c r="D20" s="1091"/>
      <c r="E20" s="499" t="s">
        <v>104</v>
      </c>
      <c r="F20" s="500">
        <v>32.72</v>
      </c>
    </row>
    <row r="21" spans="2:6" s="781" customFormat="1">
      <c r="B21" s="771" t="s">
        <v>2032</v>
      </c>
      <c r="C21" s="772" t="s">
        <v>1597</v>
      </c>
      <c r="D21" s="772"/>
      <c r="E21" s="773"/>
      <c r="F21" s="850">
        <v>34.630000000000003</v>
      </c>
    </row>
    <row r="22" spans="2:6" s="781" customFormat="1">
      <c r="B22" s="516" t="s">
        <v>2033</v>
      </c>
      <c r="C22" s="513" t="s">
        <v>1596</v>
      </c>
      <c r="D22" s="513"/>
      <c r="E22" s="197"/>
      <c r="F22" s="851">
        <v>32.72</v>
      </c>
    </row>
    <row r="23" spans="2:6" s="781" customFormat="1">
      <c r="B23" s="771" t="s">
        <v>2034</v>
      </c>
      <c r="C23" s="772"/>
      <c r="D23" s="124"/>
      <c r="E23" s="842"/>
      <c r="F23" s="774"/>
    </row>
    <row r="24" spans="2:6" s="781" customFormat="1" hidden="1">
      <c r="B24" s="498">
        <v>4</v>
      </c>
      <c r="C24" s="1091" t="s">
        <v>1461</v>
      </c>
      <c r="D24" s="1091"/>
      <c r="E24" s="499" t="s">
        <v>111</v>
      </c>
      <c r="F24" s="500">
        <v>1300</v>
      </c>
    </row>
    <row r="25" spans="2:6" s="781" customFormat="1" hidden="1">
      <c r="B25" s="771" t="s">
        <v>2056</v>
      </c>
      <c r="C25" s="772" t="s">
        <v>1449</v>
      </c>
      <c r="D25" s="772"/>
      <c r="E25" s="773"/>
      <c r="F25" s="774">
        <v>1300</v>
      </c>
    </row>
    <row r="26" spans="2:6" s="781" customFormat="1" hidden="1">
      <c r="B26" s="516" t="s">
        <v>2057</v>
      </c>
      <c r="C26" s="513" t="s">
        <v>1450</v>
      </c>
      <c r="D26" s="513"/>
      <c r="E26" s="197"/>
      <c r="F26" s="200">
        <v>1373.95</v>
      </c>
    </row>
    <row r="27" spans="2:6" s="781" customFormat="1" hidden="1">
      <c r="B27" s="771" t="s">
        <v>2058</v>
      </c>
      <c r="C27" s="772" t="s">
        <v>1487</v>
      </c>
      <c r="D27" s="124"/>
      <c r="E27" s="812"/>
      <c r="F27" s="774">
        <v>1049.5999999999999</v>
      </c>
    </row>
    <row r="28" spans="2:6" s="781" customFormat="1" hidden="1">
      <c r="B28" s="498">
        <v>5</v>
      </c>
      <c r="C28" s="1091" t="s">
        <v>1462</v>
      </c>
      <c r="D28" s="1091"/>
      <c r="E28" s="499" t="s">
        <v>111</v>
      </c>
      <c r="F28" s="500">
        <v>786.66</v>
      </c>
    </row>
    <row r="29" spans="2:6" s="781" customFormat="1" hidden="1">
      <c r="B29" s="771" t="s">
        <v>2167</v>
      </c>
      <c r="C29" s="772" t="s">
        <v>1449</v>
      </c>
      <c r="D29" s="772"/>
      <c r="E29" s="773"/>
      <c r="F29" s="774">
        <v>916.5</v>
      </c>
    </row>
    <row r="30" spans="2:6" s="781" customFormat="1" hidden="1">
      <c r="B30" s="516" t="s">
        <v>2169</v>
      </c>
      <c r="C30" s="513" t="s">
        <v>1450</v>
      </c>
      <c r="D30" s="513"/>
      <c r="E30" s="197"/>
      <c r="F30" s="200">
        <v>786.66</v>
      </c>
    </row>
    <row r="31" spans="2:6" s="781" customFormat="1" hidden="1">
      <c r="B31" s="771" t="s">
        <v>2171</v>
      </c>
      <c r="C31" s="772" t="s">
        <v>1487</v>
      </c>
      <c r="D31" s="124"/>
      <c r="E31" s="812"/>
      <c r="F31" s="774">
        <v>620</v>
      </c>
    </row>
    <row r="32" spans="2:6" s="781" customFormat="1" hidden="1">
      <c r="B32" s="498">
        <v>6</v>
      </c>
      <c r="C32" s="1091" t="s">
        <v>1463</v>
      </c>
      <c r="D32" s="1091"/>
      <c r="E32" s="499" t="s">
        <v>111</v>
      </c>
      <c r="F32" s="500">
        <v>1373.95</v>
      </c>
    </row>
    <row r="33" spans="2:6" s="781" customFormat="1" hidden="1">
      <c r="B33" s="771" t="s">
        <v>2185</v>
      </c>
      <c r="C33" s="772" t="s">
        <v>1449</v>
      </c>
      <c r="D33" s="772"/>
      <c r="E33" s="773"/>
      <c r="F33" s="774">
        <v>1417.65</v>
      </c>
    </row>
    <row r="34" spans="2:6" s="781" customFormat="1" hidden="1">
      <c r="B34" s="516" t="s">
        <v>2186</v>
      </c>
      <c r="C34" s="513" t="s">
        <v>1450</v>
      </c>
      <c r="D34" s="513"/>
      <c r="E34" s="197"/>
      <c r="F34" s="200">
        <v>1373.95</v>
      </c>
    </row>
    <row r="35" spans="2:6" s="781" customFormat="1" hidden="1">
      <c r="B35" s="771" t="s">
        <v>2188</v>
      </c>
      <c r="C35" s="772" t="s">
        <v>1487</v>
      </c>
      <c r="D35" s="124"/>
      <c r="E35" s="812"/>
      <c r="F35" s="774">
        <v>1049.5999999999999</v>
      </c>
    </row>
    <row r="36" spans="2:6" s="781" customFormat="1" hidden="1">
      <c r="B36" s="498">
        <v>7</v>
      </c>
      <c r="C36" s="1091" t="s">
        <v>1512</v>
      </c>
      <c r="D36" s="1091"/>
      <c r="E36" s="499" t="s">
        <v>1455</v>
      </c>
      <c r="F36" s="500">
        <v>88</v>
      </c>
    </row>
    <row r="37" spans="2:6" s="781" customFormat="1" hidden="1">
      <c r="B37" s="771" t="s">
        <v>2191</v>
      </c>
      <c r="C37" s="817" t="s">
        <v>1451</v>
      </c>
      <c r="D37" s="817"/>
      <c r="E37" s="818"/>
      <c r="F37" s="809">
        <v>55.9</v>
      </c>
    </row>
    <row r="38" spans="2:6" s="781" customFormat="1" hidden="1">
      <c r="B38" s="516" t="s">
        <v>2192</v>
      </c>
      <c r="C38" s="513" t="s">
        <v>1474</v>
      </c>
      <c r="D38" s="513"/>
      <c r="E38" s="197"/>
      <c r="F38" s="200">
        <v>88</v>
      </c>
    </row>
    <row r="39" spans="2:6" s="781" customFormat="1" hidden="1">
      <c r="B39" s="771" t="s">
        <v>2193</v>
      </c>
      <c r="C39" s="817" t="s">
        <v>1475</v>
      </c>
      <c r="D39" s="124"/>
      <c r="E39" s="812"/>
      <c r="F39" s="809">
        <v>110</v>
      </c>
    </row>
    <row r="40" spans="2:6" s="781" customFormat="1" hidden="1">
      <c r="B40" s="498">
        <v>8</v>
      </c>
      <c r="C40" s="1091" t="s">
        <v>1511</v>
      </c>
      <c r="D40" s="1091"/>
      <c r="E40" s="499" t="s">
        <v>1455</v>
      </c>
      <c r="F40" s="500">
        <v>24</v>
      </c>
    </row>
    <row r="41" spans="2:6" s="781" customFormat="1" hidden="1">
      <c r="B41" s="771" t="s">
        <v>2194</v>
      </c>
      <c r="C41" s="817" t="s">
        <v>1451</v>
      </c>
      <c r="D41" s="817"/>
      <c r="E41" s="818"/>
      <c r="F41" s="809">
        <v>19</v>
      </c>
    </row>
    <row r="42" spans="2:6" s="781" customFormat="1" hidden="1">
      <c r="B42" s="516" t="s">
        <v>2195</v>
      </c>
      <c r="C42" s="513" t="s">
        <v>1474</v>
      </c>
      <c r="D42" s="513"/>
      <c r="E42" s="197"/>
      <c r="F42" s="200">
        <v>43</v>
      </c>
    </row>
    <row r="43" spans="2:6" s="781" customFormat="1" hidden="1">
      <c r="B43" s="771" t="s">
        <v>2196</v>
      </c>
      <c r="C43" s="817" t="s">
        <v>1475</v>
      </c>
      <c r="D43" s="124"/>
      <c r="E43" s="812"/>
      <c r="F43" s="809">
        <v>24</v>
      </c>
    </row>
    <row r="44" spans="2:6" s="781" customFormat="1" hidden="1">
      <c r="B44" s="498">
        <v>9</v>
      </c>
      <c r="C44" s="1091" t="s">
        <v>1516</v>
      </c>
      <c r="D44" s="1091"/>
      <c r="E44" s="499" t="s">
        <v>1455</v>
      </c>
      <c r="F44" s="500">
        <v>135</v>
      </c>
    </row>
    <row r="45" spans="2:6" s="781" customFormat="1" hidden="1">
      <c r="B45" s="771" t="s">
        <v>2202</v>
      </c>
      <c r="C45" s="817" t="s">
        <v>1451</v>
      </c>
      <c r="D45" s="817"/>
      <c r="E45" s="818"/>
      <c r="F45" s="809">
        <v>120</v>
      </c>
    </row>
    <row r="46" spans="2:6" s="781" customFormat="1" hidden="1">
      <c r="B46" s="516" t="s">
        <v>2888</v>
      </c>
      <c r="C46" s="513" t="s">
        <v>1474</v>
      </c>
      <c r="D46" s="513"/>
      <c r="E46" s="197"/>
      <c r="F46" s="200">
        <v>135</v>
      </c>
    </row>
    <row r="47" spans="2:6" s="781" customFormat="1" hidden="1">
      <c r="B47" s="771" t="s">
        <v>2889</v>
      </c>
      <c r="C47" s="817" t="s">
        <v>1475</v>
      </c>
      <c r="D47" s="124"/>
      <c r="E47" s="812"/>
      <c r="F47" s="809">
        <v>360</v>
      </c>
    </row>
    <row r="48" spans="2:6" s="781" customFormat="1" hidden="1">
      <c r="B48" s="498">
        <v>10</v>
      </c>
      <c r="C48" s="1091" t="s">
        <v>1513</v>
      </c>
      <c r="D48" s="1091"/>
      <c r="E48" s="499" t="s">
        <v>1455</v>
      </c>
      <c r="F48" s="500">
        <v>220</v>
      </c>
    </row>
    <row r="49" spans="2:6" s="781" customFormat="1" hidden="1">
      <c r="B49" s="771" t="s">
        <v>2203</v>
      </c>
      <c r="C49" s="817" t="s">
        <v>1451</v>
      </c>
      <c r="D49" s="817"/>
      <c r="E49" s="818"/>
      <c r="F49" s="809">
        <v>220</v>
      </c>
    </row>
    <row r="50" spans="2:6" s="781" customFormat="1" hidden="1">
      <c r="B50" s="516" t="s">
        <v>2204</v>
      </c>
      <c r="C50" s="513" t="s">
        <v>1474</v>
      </c>
      <c r="D50" s="513"/>
      <c r="E50" s="197"/>
      <c r="F50" s="200">
        <v>315</v>
      </c>
    </row>
    <row r="51" spans="2:6" s="781" customFormat="1" hidden="1">
      <c r="B51" s="771" t="s">
        <v>2205</v>
      </c>
      <c r="C51" s="817" t="s">
        <v>1475</v>
      </c>
      <c r="D51" s="124"/>
      <c r="E51" s="812"/>
      <c r="F51" s="809">
        <v>210</v>
      </c>
    </row>
    <row r="52" spans="2:6" s="781" customFormat="1" hidden="1">
      <c r="B52" s="498">
        <v>11</v>
      </c>
      <c r="C52" s="1091" t="s">
        <v>1514</v>
      </c>
      <c r="D52" s="1091"/>
      <c r="E52" s="499" t="s">
        <v>1455</v>
      </c>
      <c r="F52" s="500">
        <v>99.9</v>
      </c>
    </row>
    <row r="53" spans="2:6" s="781" customFormat="1" hidden="1">
      <c r="B53" s="771" t="s">
        <v>2213</v>
      </c>
      <c r="C53" s="817" t="s">
        <v>1451</v>
      </c>
      <c r="D53" s="817"/>
      <c r="E53" s="818"/>
      <c r="F53" s="809">
        <v>99.9</v>
      </c>
    </row>
    <row r="54" spans="2:6" s="781" customFormat="1" hidden="1">
      <c r="B54" s="516" t="s">
        <v>2893</v>
      </c>
      <c r="C54" s="513" t="s">
        <v>1474</v>
      </c>
      <c r="D54" s="513"/>
      <c r="E54" s="197"/>
      <c r="F54" s="200">
        <v>494</v>
      </c>
    </row>
    <row r="55" spans="2:6" s="781" customFormat="1" hidden="1">
      <c r="B55" s="771" t="s">
        <v>2894</v>
      </c>
      <c r="C55" s="817" t="s">
        <v>1475</v>
      </c>
      <c r="D55" s="124"/>
      <c r="E55" s="812"/>
      <c r="F55" s="809">
        <v>99.9</v>
      </c>
    </row>
    <row r="56" spans="2:6" s="781" customFormat="1" hidden="1">
      <c r="B56" s="498">
        <v>12</v>
      </c>
      <c r="C56" s="1091" t="s">
        <v>1515</v>
      </c>
      <c r="D56" s="1091"/>
      <c r="E56" s="499" t="s">
        <v>1455</v>
      </c>
      <c r="F56" s="500">
        <v>159.9</v>
      </c>
    </row>
    <row r="57" spans="2:6" s="781" customFormat="1" hidden="1">
      <c r="B57" s="771" t="s">
        <v>2215</v>
      </c>
      <c r="C57" s="817" t="s">
        <v>1451</v>
      </c>
      <c r="D57" s="817"/>
      <c r="E57" s="818"/>
      <c r="F57" s="809">
        <v>159.9</v>
      </c>
    </row>
    <row r="58" spans="2:6" s="781" customFormat="1" hidden="1">
      <c r="B58" s="516" t="s">
        <v>2216</v>
      </c>
      <c r="C58" s="513" t="s">
        <v>1474</v>
      </c>
      <c r="D58" s="513"/>
      <c r="E58" s="197"/>
      <c r="F58" s="824">
        <v>189</v>
      </c>
    </row>
    <row r="59" spans="2:6" s="781" customFormat="1" hidden="1">
      <c r="B59" s="771" t="s">
        <v>2217</v>
      </c>
      <c r="C59" s="817" t="s">
        <v>1475</v>
      </c>
      <c r="D59" s="124"/>
      <c r="E59" s="812"/>
      <c r="F59" s="809">
        <v>124.9</v>
      </c>
    </row>
    <row r="60" spans="2:6" s="781" customFormat="1" hidden="1">
      <c r="B60" s="498">
        <v>13</v>
      </c>
      <c r="C60" s="1091" t="s">
        <v>1504</v>
      </c>
      <c r="D60" s="1091"/>
      <c r="E60" s="499" t="s">
        <v>1455</v>
      </c>
      <c r="F60" s="825">
        <v>124</v>
      </c>
    </row>
    <row r="61" spans="2:6" s="781" customFormat="1" hidden="1">
      <c r="B61" s="771" t="s">
        <v>2219</v>
      </c>
      <c r="C61" s="817" t="s">
        <v>1451</v>
      </c>
      <c r="D61" s="817"/>
      <c r="E61" s="818"/>
      <c r="F61" s="809">
        <v>169.9</v>
      </c>
    </row>
    <row r="62" spans="2:6" s="781" customFormat="1" hidden="1">
      <c r="B62" s="516" t="s">
        <v>2220</v>
      </c>
      <c r="C62" s="513" t="s">
        <v>1474</v>
      </c>
      <c r="D62" s="513"/>
      <c r="E62" s="197"/>
      <c r="F62" s="824">
        <v>59</v>
      </c>
    </row>
    <row r="63" spans="2:6" s="781" customFormat="1" hidden="1">
      <c r="B63" s="771" t="s">
        <v>2221</v>
      </c>
      <c r="C63" s="817" t="s">
        <v>1475</v>
      </c>
      <c r="D63" s="124"/>
      <c r="E63" s="812"/>
      <c r="F63" s="823">
        <v>124</v>
      </c>
    </row>
    <row r="64" spans="2:6" s="814" customFormat="1" hidden="1">
      <c r="B64" s="498">
        <v>14</v>
      </c>
      <c r="C64" s="1091" t="s">
        <v>1505</v>
      </c>
      <c r="D64" s="1091"/>
      <c r="E64" s="499" t="s">
        <v>1455</v>
      </c>
      <c r="F64" s="500">
        <v>199.9</v>
      </c>
    </row>
    <row r="65" spans="2:6" s="814" customFormat="1" hidden="1">
      <c r="B65" s="771" t="s">
        <v>2225</v>
      </c>
      <c r="C65" s="817" t="s">
        <v>1451</v>
      </c>
      <c r="D65" s="817"/>
      <c r="E65" s="818"/>
      <c r="F65" s="809">
        <v>199.9</v>
      </c>
    </row>
    <row r="66" spans="2:6" s="814" customFormat="1" hidden="1">
      <c r="B66" s="516" t="s">
        <v>2226</v>
      </c>
      <c r="C66" s="513" t="s">
        <v>1474</v>
      </c>
      <c r="D66" s="513"/>
      <c r="E66" s="197"/>
      <c r="F66" s="824">
        <v>189</v>
      </c>
    </row>
    <row r="67" spans="2:6" s="814" customFormat="1" hidden="1">
      <c r="B67" s="771" t="s">
        <v>2227</v>
      </c>
      <c r="C67" s="817" t="s">
        <v>1475</v>
      </c>
      <c r="D67" s="124"/>
      <c r="E67" s="815"/>
      <c r="F67" s="809">
        <v>249.95</v>
      </c>
    </row>
    <row r="68" spans="2:6" s="781" customFormat="1" hidden="1">
      <c r="B68" s="498">
        <v>15</v>
      </c>
      <c r="C68" s="1091" t="s">
        <v>1506</v>
      </c>
      <c r="D68" s="1091"/>
      <c r="E68" s="499" t="s">
        <v>1455</v>
      </c>
      <c r="F68" s="500">
        <v>288.75</v>
      </c>
    </row>
    <row r="69" spans="2:6" s="781" customFormat="1" hidden="1">
      <c r="B69" s="771" t="s">
        <v>2235</v>
      </c>
      <c r="C69" s="817" t="s">
        <v>1451</v>
      </c>
      <c r="D69" s="817"/>
      <c r="E69" s="818"/>
      <c r="F69" s="809">
        <v>269.39</v>
      </c>
    </row>
    <row r="70" spans="2:6" s="781" customFormat="1" hidden="1">
      <c r="B70" s="516" t="s">
        <v>2902</v>
      </c>
      <c r="C70" s="513" t="s">
        <v>1474</v>
      </c>
      <c r="D70" s="513"/>
      <c r="E70" s="197"/>
      <c r="F70" s="200">
        <v>288.75</v>
      </c>
    </row>
    <row r="71" spans="2:6" s="781" customFormat="1" hidden="1">
      <c r="B71" s="771" t="s">
        <v>2903</v>
      </c>
      <c r="C71" s="817" t="s">
        <v>1475</v>
      </c>
      <c r="D71" s="124"/>
      <c r="E71" s="812"/>
      <c r="F71" s="823">
        <v>410</v>
      </c>
    </row>
    <row r="72" spans="2:6" s="821" customFormat="1" hidden="1">
      <c r="B72" s="498">
        <v>16</v>
      </c>
      <c r="C72" s="1091" t="s">
        <v>1507</v>
      </c>
      <c r="D72" s="1091"/>
      <c r="E72" s="499" t="s">
        <v>1455</v>
      </c>
      <c r="F72" s="500">
        <v>420</v>
      </c>
    </row>
    <row r="73" spans="2:6" s="821" customFormat="1" hidden="1">
      <c r="B73" s="771" t="s">
        <v>2378</v>
      </c>
      <c r="C73" s="817" t="s">
        <v>1451</v>
      </c>
      <c r="D73" s="817"/>
      <c r="E73" s="818"/>
      <c r="F73" s="809">
        <v>359.9</v>
      </c>
    </row>
    <row r="74" spans="2:6" s="821" customFormat="1" hidden="1">
      <c r="B74" s="516" t="s">
        <v>2909</v>
      </c>
      <c r="C74" s="513" t="s">
        <v>1474</v>
      </c>
      <c r="D74" s="513"/>
      <c r="E74" s="197"/>
      <c r="F74" s="200">
        <v>420</v>
      </c>
    </row>
    <row r="75" spans="2:6" s="821" customFormat="1" hidden="1">
      <c r="B75" s="771" t="s">
        <v>2910</v>
      </c>
      <c r="C75" s="817" t="s">
        <v>1475</v>
      </c>
      <c r="D75" s="124"/>
      <c r="E75" s="822"/>
      <c r="F75" s="823">
        <v>1382</v>
      </c>
    </row>
    <row r="76" spans="2:6" s="781" customFormat="1" hidden="1">
      <c r="B76" s="498">
        <v>17</v>
      </c>
      <c r="C76" s="1091" t="s">
        <v>1454</v>
      </c>
      <c r="D76" s="1091"/>
      <c r="E76" s="499" t="s">
        <v>1455</v>
      </c>
      <c r="F76" s="500">
        <v>800</v>
      </c>
    </row>
    <row r="77" spans="2:6" s="781" customFormat="1" hidden="1">
      <c r="B77" s="771" t="s">
        <v>2380</v>
      </c>
      <c r="C77" s="772" t="s">
        <v>1453</v>
      </c>
      <c r="D77" s="772"/>
      <c r="E77" s="773"/>
      <c r="F77" s="774">
        <v>1200</v>
      </c>
    </row>
    <row r="78" spans="2:6" s="781" customFormat="1" hidden="1">
      <c r="B78" s="516" t="s">
        <v>2912</v>
      </c>
      <c r="C78" s="513" t="s">
        <v>1476</v>
      </c>
      <c r="D78" s="513"/>
      <c r="E78" s="197"/>
      <c r="F78" s="200">
        <v>750</v>
      </c>
    </row>
    <row r="79" spans="2:6" s="781" customFormat="1" hidden="1">
      <c r="B79" s="771" t="s">
        <v>2913</v>
      </c>
      <c r="C79" s="772" t="s">
        <v>1489</v>
      </c>
      <c r="D79" s="124"/>
      <c r="E79" s="812"/>
      <c r="F79" s="774">
        <v>800</v>
      </c>
    </row>
    <row r="80" spans="2:6" s="781" customFormat="1" hidden="1">
      <c r="B80" s="498">
        <v>18</v>
      </c>
      <c r="C80" s="1091" t="s">
        <v>1458</v>
      </c>
      <c r="D80" s="1091"/>
      <c r="E80" s="499" t="s">
        <v>1456</v>
      </c>
      <c r="F80" s="500">
        <v>1390</v>
      </c>
    </row>
    <row r="81" spans="2:6" s="781" customFormat="1" hidden="1">
      <c r="B81" s="771" t="s">
        <v>2382</v>
      </c>
      <c r="C81" s="772" t="s">
        <v>1453</v>
      </c>
      <c r="D81" s="772"/>
      <c r="E81" s="773"/>
      <c r="F81" s="774">
        <v>1500</v>
      </c>
    </row>
    <row r="82" spans="2:6" s="781" customFormat="1" hidden="1">
      <c r="B82" s="516" t="s">
        <v>2914</v>
      </c>
      <c r="C82" s="513" t="s">
        <v>1476</v>
      </c>
      <c r="D82" s="513"/>
      <c r="E82" s="197"/>
      <c r="F82" s="200">
        <v>500</v>
      </c>
    </row>
    <row r="83" spans="2:6" s="781" customFormat="1" hidden="1">
      <c r="B83" s="771" t="s">
        <v>2915</v>
      </c>
      <c r="C83" s="772" t="s">
        <v>1489</v>
      </c>
      <c r="D83" s="124"/>
      <c r="E83" s="812"/>
      <c r="F83" s="774">
        <v>1390</v>
      </c>
    </row>
    <row r="84" spans="2:6" s="781" customFormat="1" ht="26.25" hidden="1" customHeight="1">
      <c r="B84" s="498">
        <v>19</v>
      </c>
      <c r="C84" s="1091" t="s">
        <v>1457</v>
      </c>
      <c r="D84" s="1091"/>
      <c r="E84" s="499" t="s">
        <v>1456</v>
      </c>
      <c r="F84" s="500">
        <v>650</v>
      </c>
    </row>
    <row r="85" spans="2:6" s="781" customFormat="1" hidden="1">
      <c r="B85" s="771" t="s">
        <v>2384</v>
      </c>
      <c r="C85" s="772" t="s">
        <v>1453</v>
      </c>
      <c r="D85" s="772"/>
      <c r="E85" s="773"/>
      <c r="F85" s="774">
        <v>920</v>
      </c>
    </row>
    <row r="86" spans="2:6" s="781" customFormat="1" hidden="1">
      <c r="B86" s="516" t="s">
        <v>2916</v>
      </c>
      <c r="C86" s="513" t="s">
        <v>1476</v>
      </c>
      <c r="D86" s="513"/>
      <c r="E86" s="197"/>
      <c r="F86" s="200" t="s">
        <v>52</v>
      </c>
    </row>
    <row r="87" spans="2:6" s="781" customFormat="1" hidden="1">
      <c r="B87" s="771" t="s">
        <v>2917</v>
      </c>
      <c r="C87" s="772" t="s">
        <v>1489</v>
      </c>
      <c r="D87" s="124"/>
      <c r="E87" s="812"/>
      <c r="F87" s="774">
        <v>650</v>
      </c>
    </row>
    <row r="88" spans="2:6" s="781" customFormat="1" hidden="1">
      <c r="B88" s="498">
        <v>20</v>
      </c>
      <c r="C88" s="1091" t="s">
        <v>1459</v>
      </c>
      <c r="D88" s="1091"/>
      <c r="E88" s="499" t="s">
        <v>104</v>
      </c>
      <c r="F88" s="500">
        <v>136</v>
      </c>
    </row>
    <row r="89" spans="2:6" s="781" customFormat="1" hidden="1">
      <c r="B89" s="771" t="s">
        <v>2386</v>
      </c>
      <c r="C89" s="772" t="s">
        <v>1478</v>
      </c>
      <c r="D89" s="772"/>
      <c r="E89" s="773"/>
      <c r="F89" s="789">
        <v>136</v>
      </c>
    </row>
    <row r="90" spans="2:6" s="781" customFormat="1" hidden="1">
      <c r="B90" s="516" t="s">
        <v>2918</v>
      </c>
      <c r="C90" s="513" t="s">
        <v>1479</v>
      </c>
      <c r="D90" s="513"/>
      <c r="E90" s="197"/>
      <c r="F90" s="797">
        <v>170.71171171171201</v>
      </c>
    </row>
    <row r="91" spans="2:6" s="781" customFormat="1" hidden="1">
      <c r="B91" s="771" t="s">
        <v>2919</v>
      </c>
      <c r="C91" s="772" t="s">
        <v>1477</v>
      </c>
      <c r="D91" s="124"/>
      <c r="E91" s="846"/>
      <c r="F91" s="774" t="s">
        <v>52</v>
      </c>
    </row>
    <row r="92" spans="2:6" s="844" customFormat="1" ht="66.75" hidden="1" customHeight="1">
      <c r="B92" s="498">
        <v>21</v>
      </c>
      <c r="C92" s="1090" t="s">
        <v>3197</v>
      </c>
      <c r="D92" s="1090"/>
      <c r="E92" s="499" t="s">
        <v>1455</v>
      </c>
      <c r="F92" s="500">
        <v>7668</v>
      </c>
    </row>
    <row r="93" spans="2:6" s="844" customFormat="1" hidden="1">
      <c r="B93" s="771" t="s">
        <v>2388</v>
      </c>
      <c r="C93" s="772"/>
      <c r="D93" s="772"/>
      <c r="E93" s="773"/>
      <c r="F93" s="789">
        <v>7668</v>
      </c>
    </row>
    <row r="94" spans="2:6" s="844" customFormat="1" hidden="1">
      <c r="B94" s="516" t="s">
        <v>2417</v>
      </c>
      <c r="C94" s="849"/>
      <c r="D94" s="849"/>
      <c r="E94" s="197"/>
      <c r="F94" s="797"/>
    </row>
    <row r="95" spans="2:6" s="844" customFormat="1" hidden="1">
      <c r="B95" s="771" t="s">
        <v>2419</v>
      </c>
      <c r="C95" s="772"/>
      <c r="D95" s="124"/>
      <c r="E95" s="846"/>
      <c r="F95" s="774" t="s">
        <v>52</v>
      </c>
    </row>
    <row r="96" spans="2:6" s="856" customFormat="1" ht="75.75" hidden="1" customHeight="1">
      <c r="B96" s="498">
        <v>22</v>
      </c>
      <c r="C96" s="1090" t="s">
        <v>1620</v>
      </c>
      <c r="D96" s="1090"/>
      <c r="E96" s="499" t="s">
        <v>1455</v>
      </c>
      <c r="F96" s="500">
        <v>0</v>
      </c>
    </row>
    <row r="97" spans="2:6" s="856" customFormat="1" hidden="1">
      <c r="B97" s="771" t="s">
        <v>2390</v>
      </c>
      <c r="C97" s="772"/>
      <c r="D97" s="772"/>
      <c r="E97" s="773"/>
      <c r="F97" s="789"/>
    </row>
    <row r="98" spans="2:6" s="856" customFormat="1" hidden="1">
      <c r="B98" s="516" t="s">
        <v>2920</v>
      </c>
      <c r="C98" s="855"/>
      <c r="D98" s="855"/>
      <c r="E98" s="197"/>
      <c r="F98" s="797"/>
    </row>
    <row r="99" spans="2:6" s="856" customFormat="1" hidden="1">
      <c r="B99" s="771" t="s">
        <v>2921</v>
      </c>
      <c r="C99" s="772"/>
      <c r="D99" s="124"/>
      <c r="E99" s="857"/>
      <c r="F99" s="774" t="s">
        <v>52</v>
      </c>
    </row>
    <row r="100" spans="2:6" s="844" customFormat="1" ht="81" hidden="1" customHeight="1">
      <c r="B100" s="498">
        <v>23</v>
      </c>
      <c r="C100" s="1090" t="s">
        <v>1599</v>
      </c>
      <c r="D100" s="1090"/>
      <c r="E100" s="499" t="s">
        <v>1455</v>
      </c>
      <c r="F100" s="500">
        <v>3127</v>
      </c>
    </row>
    <row r="101" spans="2:6" s="844" customFormat="1" hidden="1">
      <c r="B101" s="771" t="s">
        <v>2392</v>
      </c>
      <c r="C101" s="772"/>
      <c r="D101" s="772"/>
      <c r="E101" s="773"/>
      <c r="F101" s="789">
        <v>3127</v>
      </c>
    </row>
    <row r="102" spans="2:6" s="844" customFormat="1" hidden="1">
      <c r="B102" s="516" t="s">
        <v>2925</v>
      </c>
      <c r="C102" s="849"/>
      <c r="D102" s="849"/>
      <c r="E102" s="197"/>
      <c r="F102" s="797"/>
    </row>
    <row r="103" spans="2:6" s="844" customFormat="1" hidden="1">
      <c r="B103" s="771" t="s">
        <v>2926</v>
      </c>
      <c r="C103" s="772"/>
      <c r="D103" s="124"/>
      <c r="E103" s="846"/>
      <c r="F103" s="774"/>
    </row>
    <row r="104" spans="2:6" s="844" customFormat="1" ht="75.75" hidden="1" customHeight="1">
      <c r="B104" s="498">
        <v>24</v>
      </c>
      <c r="C104" s="1090" t="s">
        <v>1600</v>
      </c>
      <c r="D104" s="1090"/>
      <c r="E104" s="499" t="s">
        <v>1455</v>
      </c>
      <c r="F104" s="500">
        <v>2780</v>
      </c>
    </row>
    <row r="105" spans="2:6" s="844" customFormat="1" hidden="1">
      <c r="B105" s="771" t="s">
        <v>2394</v>
      </c>
      <c r="C105" s="772"/>
      <c r="D105" s="772"/>
      <c r="E105" s="773"/>
      <c r="F105" s="789">
        <v>2780</v>
      </c>
    </row>
    <row r="106" spans="2:6" s="844" customFormat="1" hidden="1">
      <c r="B106" s="516" t="s">
        <v>2930</v>
      </c>
      <c r="C106" s="849"/>
      <c r="D106" s="849"/>
      <c r="E106" s="197"/>
      <c r="F106" s="797"/>
    </row>
    <row r="107" spans="2:6" s="844" customFormat="1" hidden="1">
      <c r="B107" s="771" t="s">
        <v>2931</v>
      </c>
      <c r="C107" s="772"/>
      <c r="D107" s="124"/>
      <c r="E107" s="846"/>
      <c r="F107" s="774" t="s">
        <v>52</v>
      </c>
    </row>
    <row r="108" spans="2:6" s="844" customFormat="1" ht="84" hidden="1" customHeight="1">
      <c r="B108" s="498">
        <v>25</v>
      </c>
      <c r="C108" s="1090" t="s">
        <v>1601</v>
      </c>
      <c r="D108" s="1090"/>
      <c r="E108" s="499" t="s">
        <v>1455</v>
      </c>
      <c r="F108" s="500">
        <v>1956</v>
      </c>
    </row>
    <row r="109" spans="2:6" s="844" customFormat="1" hidden="1">
      <c r="B109" s="771" t="s">
        <v>2430</v>
      </c>
      <c r="C109" s="772"/>
      <c r="D109" s="772"/>
      <c r="E109" s="773"/>
      <c r="F109" s="789">
        <v>1956</v>
      </c>
    </row>
    <row r="110" spans="2:6" s="844" customFormat="1" hidden="1">
      <c r="B110" s="516" t="s">
        <v>2934</v>
      </c>
      <c r="C110" s="849"/>
      <c r="D110" s="849"/>
      <c r="E110" s="197"/>
      <c r="F110" s="797"/>
    </row>
    <row r="111" spans="2:6" s="844" customFormat="1" hidden="1">
      <c r="B111" s="771" t="s">
        <v>2935</v>
      </c>
      <c r="C111" s="772"/>
      <c r="D111" s="124"/>
      <c r="E111" s="846"/>
      <c r="F111" s="774" t="s">
        <v>52</v>
      </c>
    </row>
    <row r="112" spans="2:6" s="844" customFormat="1" ht="70.5" hidden="1" customHeight="1">
      <c r="B112" s="498">
        <v>26</v>
      </c>
      <c r="C112" s="1090" t="s">
        <v>1602</v>
      </c>
      <c r="D112" s="1090"/>
      <c r="E112" s="499" t="s">
        <v>1455</v>
      </c>
      <c r="F112" s="500">
        <v>415</v>
      </c>
    </row>
    <row r="113" spans="2:11" s="844" customFormat="1" hidden="1">
      <c r="B113" s="771" t="s">
        <v>2432</v>
      </c>
      <c r="C113" s="772"/>
      <c r="D113" s="772"/>
      <c r="E113" s="773"/>
      <c r="F113" s="789">
        <v>415</v>
      </c>
    </row>
    <row r="114" spans="2:11" s="844" customFormat="1" hidden="1">
      <c r="B114" s="516" t="s">
        <v>2942</v>
      </c>
      <c r="C114" s="849"/>
      <c r="D114" s="849"/>
      <c r="E114" s="197"/>
      <c r="F114" s="797"/>
      <c r="H114" s="124"/>
      <c r="I114" s="124"/>
      <c r="J114" s="124"/>
      <c r="K114" s="124"/>
    </row>
    <row r="115" spans="2:11" s="844" customFormat="1" hidden="1">
      <c r="B115" s="771" t="s">
        <v>2943</v>
      </c>
      <c r="C115" s="772"/>
      <c r="D115" s="124"/>
      <c r="E115" s="846"/>
      <c r="F115" s="774" t="s">
        <v>52</v>
      </c>
      <c r="H115" s="124"/>
      <c r="I115" s="124"/>
      <c r="J115" s="124"/>
      <c r="K115" s="124"/>
    </row>
    <row r="116" spans="2:11" s="844" customFormat="1" ht="32.25" customHeight="1">
      <c r="B116" s="498">
        <v>27</v>
      </c>
      <c r="C116" s="1090" t="s">
        <v>1721</v>
      </c>
      <c r="D116" s="1090"/>
      <c r="E116" s="499" t="s">
        <v>104</v>
      </c>
      <c r="F116" s="500">
        <v>3.67</v>
      </c>
      <c r="H116" s="124"/>
      <c r="I116" s="1092"/>
      <c r="J116" s="1092"/>
      <c r="K116" s="124"/>
    </row>
    <row r="117" spans="2:11" s="844" customFormat="1">
      <c r="B117" s="771" t="s">
        <v>2434</v>
      </c>
      <c r="C117" s="772" t="s">
        <v>1973</v>
      </c>
      <c r="D117" s="772"/>
      <c r="E117" s="773"/>
      <c r="F117" s="789">
        <v>3.42</v>
      </c>
    </row>
    <row r="118" spans="2:11" s="844" customFormat="1">
      <c r="B118" s="516" t="s">
        <v>2946</v>
      </c>
      <c r="C118" s="772" t="s">
        <v>1824</v>
      </c>
      <c r="D118" s="849"/>
      <c r="E118" s="197"/>
      <c r="F118" s="797">
        <v>3.67</v>
      </c>
    </row>
    <row r="119" spans="2:11" s="844" customFormat="1" ht="24" customHeight="1">
      <c r="B119" s="771" t="s">
        <v>2947</v>
      </c>
      <c r="C119" s="772" t="s">
        <v>1974</v>
      </c>
      <c r="D119" s="124"/>
      <c r="E119" s="846"/>
      <c r="F119" s="774">
        <v>9.3000000000000007</v>
      </c>
    </row>
    <row r="120" spans="2:11" s="844" customFormat="1" ht="70.5" hidden="1" customHeight="1">
      <c r="B120" s="498">
        <v>28</v>
      </c>
      <c r="C120" s="1090" t="s">
        <v>1603</v>
      </c>
      <c r="D120" s="1090"/>
      <c r="E120" s="499" t="s">
        <v>1455</v>
      </c>
      <c r="F120" s="500">
        <v>960</v>
      </c>
    </row>
    <row r="121" spans="2:11" s="844" customFormat="1" hidden="1">
      <c r="B121" s="771" t="s">
        <v>2436</v>
      </c>
      <c r="C121" s="772"/>
      <c r="D121" s="772"/>
      <c r="E121" s="773"/>
      <c r="F121" s="789">
        <v>960</v>
      </c>
    </row>
    <row r="122" spans="2:11" s="844" customFormat="1" hidden="1">
      <c r="B122" s="516" t="s">
        <v>2949</v>
      </c>
      <c r="C122" s="849"/>
      <c r="D122" s="849"/>
      <c r="E122" s="197"/>
      <c r="F122" s="797"/>
    </row>
    <row r="123" spans="2:11" s="844" customFormat="1" hidden="1">
      <c r="B123" s="771" t="s">
        <v>2950</v>
      </c>
      <c r="C123" s="772"/>
      <c r="D123" s="124"/>
      <c r="E123" s="846"/>
      <c r="F123" s="774" t="s">
        <v>52</v>
      </c>
    </row>
    <row r="124" spans="2:11" s="853" customFormat="1" hidden="1">
      <c r="B124" s="498">
        <v>29</v>
      </c>
      <c r="C124" s="1090" t="s">
        <v>1607</v>
      </c>
      <c r="D124" s="1090"/>
      <c r="E124" s="499" t="s">
        <v>1455</v>
      </c>
      <c r="F124" s="500">
        <v>1.6</v>
      </c>
    </row>
    <row r="125" spans="2:11" s="853" customFormat="1" ht="22.5" hidden="1">
      <c r="B125" s="771" t="s">
        <v>2438</v>
      </c>
      <c r="C125" s="772" t="s">
        <v>1608</v>
      </c>
      <c r="D125" s="772"/>
      <c r="E125" s="773"/>
      <c r="F125" s="789">
        <v>1.6</v>
      </c>
    </row>
    <row r="126" spans="2:11" s="853" customFormat="1" hidden="1">
      <c r="B126" s="516" t="s">
        <v>2953</v>
      </c>
      <c r="C126" s="852"/>
      <c r="D126" s="852"/>
      <c r="E126" s="197"/>
      <c r="F126" s="797"/>
    </row>
    <row r="127" spans="2:11" s="853" customFormat="1" hidden="1">
      <c r="B127" s="771" t="s">
        <v>2954</v>
      </c>
      <c r="C127" s="772"/>
      <c r="D127" s="124"/>
      <c r="E127" s="854"/>
      <c r="F127" s="774" t="s">
        <v>52</v>
      </c>
    </row>
    <row r="128" spans="2:11" s="853" customFormat="1" hidden="1">
      <c r="B128" s="498">
        <v>30</v>
      </c>
      <c r="C128" s="1090" t="s">
        <v>1616</v>
      </c>
      <c r="D128" s="1090"/>
      <c r="E128" s="499" t="s">
        <v>111</v>
      </c>
      <c r="F128" s="500">
        <v>29.07</v>
      </c>
    </row>
    <row r="129" spans="2:6" s="853" customFormat="1" hidden="1">
      <c r="B129" s="771" t="s">
        <v>2440</v>
      </c>
      <c r="C129" s="772" t="s">
        <v>1617</v>
      </c>
      <c r="D129" s="772"/>
      <c r="E129" s="773"/>
      <c r="F129" s="859">
        <v>32</v>
      </c>
    </row>
    <row r="130" spans="2:6" s="853" customFormat="1" hidden="1">
      <c r="B130" s="516" t="s">
        <v>2957</v>
      </c>
      <c r="C130" s="852" t="s">
        <v>1618</v>
      </c>
      <c r="D130" s="852"/>
      <c r="E130" s="197"/>
      <c r="F130" s="860">
        <v>23.64</v>
      </c>
    </row>
    <row r="131" spans="2:6" s="853" customFormat="1" hidden="1">
      <c r="B131" s="771" t="s">
        <v>2958</v>
      </c>
      <c r="C131" s="772" t="s">
        <v>1619</v>
      </c>
      <c r="D131" s="124"/>
      <c r="E131" s="854"/>
      <c r="F131" s="850">
        <v>29.07</v>
      </c>
    </row>
    <row r="132" spans="2:6" s="862" customFormat="1" ht="64.5" hidden="1" customHeight="1">
      <c r="B132" s="498">
        <v>31</v>
      </c>
      <c r="C132" s="1090" t="s">
        <v>1627</v>
      </c>
      <c r="D132" s="1090"/>
      <c r="E132" s="499" t="s">
        <v>1455</v>
      </c>
      <c r="F132" s="873">
        <v>415</v>
      </c>
    </row>
    <row r="133" spans="2:6" s="862" customFormat="1" hidden="1">
      <c r="B133" s="771" t="s">
        <v>2442</v>
      </c>
      <c r="C133" s="772"/>
      <c r="D133" s="772"/>
      <c r="E133" s="773"/>
      <c r="F133" s="859">
        <v>415</v>
      </c>
    </row>
    <row r="134" spans="2:6" s="862" customFormat="1" hidden="1">
      <c r="B134" s="516" t="s">
        <v>2959</v>
      </c>
      <c r="C134" s="861"/>
      <c r="D134" s="861"/>
      <c r="E134" s="197"/>
      <c r="F134" s="860"/>
    </row>
    <row r="135" spans="2:6" s="862" customFormat="1" hidden="1">
      <c r="B135" s="771" t="s">
        <v>2960</v>
      </c>
      <c r="C135" s="772"/>
      <c r="D135" s="124"/>
      <c r="E135" s="864"/>
      <c r="F135" s="850"/>
    </row>
    <row r="136" spans="2:6" s="862" customFormat="1" ht="64.5" hidden="1" customHeight="1">
      <c r="B136" s="498">
        <v>32</v>
      </c>
      <c r="C136" s="1090" t="s">
        <v>1626</v>
      </c>
      <c r="D136" s="1090"/>
      <c r="E136" s="499" t="s">
        <v>1455</v>
      </c>
      <c r="F136" s="873">
        <v>450</v>
      </c>
    </row>
    <row r="137" spans="2:6" s="862" customFormat="1" hidden="1">
      <c r="B137" s="771" t="s">
        <v>2444</v>
      </c>
      <c r="C137" s="772"/>
      <c r="D137" s="772"/>
      <c r="E137" s="773"/>
      <c r="F137" s="859">
        <v>450</v>
      </c>
    </row>
    <row r="138" spans="2:6" s="862" customFormat="1" hidden="1">
      <c r="B138" s="516" t="s">
        <v>2961</v>
      </c>
      <c r="C138" s="861"/>
      <c r="D138" s="861"/>
      <c r="E138" s="197"/>
      <c r="F138" s="860"/>
    </row>
    <row r="139" spans="2:6" s="862" customFormat="1" hidden="1">
      <c r="B139" s="771" t="s">
        <v>2962</v>
      </c>
      <c r="C139" s="772"/>
      <c r="D139" s="124"/>
      <c r="E139" s="864"/>
      <c r="F139" s="850"/>
    </row>
    <row r="140" spans="2:6" s="862" customFormat="1" ht="64.5" hidden="1" customHeight="1">
      <c r="B140" s="498">
        <v>33</v>
      </c>
      <c r="C140" s="1090" t="s">
        <v>1625</v>
      </c>
      <c r="D140" s="1090"/>
      <c r="E140" s="499" t="s">
        <v>1455</v>
      </c>
      <c r="F140" s="873">
        <v>960</v>
      </c>
    </row>
    <row r="141" spans="2:6" s="862" customFormat="1" hidden="1">
      <c r="B141" s="771" t="s">
        <v>2446</v>
      </c>
      <c r="C141" s="772"/>
      <c r="D141" s="772"/>
      <c r="E141" s="773"/>
      <c r="F141" s="859">
        <v>960</v>
      </c>
    </row>
    <row r="142" spans="2:6" s="862" customFormat="1" hidden="1">
      <c r="B142" s="516" t="s">
        <v>2965</v>
      </c>
      <c r="C142" s="861"/>
      <c r="D142" s="861"/>
      <c r="E142" s="197"/>
      <c r="F142" s="860"/>
    </row>
    <row r="143" spans="2:6" s="862" customFormat="1" hidden="1">
      <c r="B143" s="771" t="s">
        <v>2966</v>
      </c>
      <c r="C143" s="772"/>
      <c r="D143" s="124"/>
      <c r="E143" s="864"/>
      <c r="F143" s="850"/>
    </row>
    <row r="144" spans="2:6" s="862" customFormat="1" ht="55.5" hidden="1" customHeight="1">
      <c r="B144" s="498">
        <v>34</v>
      </c>
      <c r="C144" s="1090" t="s">
        <v>1634</v>
      </c>
      <c r="D144" s="1090"/>
      <c r="E144" s="499" t="s">
        <v>1455</v>
      </c>
      <c r="F144" s="873">
        <v>0</v>
      </c>
    </row>
    <row r="145" spans="2:6" s="862" customFormat="1" hidden="1">
      <c r="B145" s="771" t="s">
        <v>2448</v>
      </c>
      <c r="C145" s="772"/>
      <c r="D145" s="772"/>
      <c r="E145" s="773"/>
      <c r="F145" s="859">
        <v>0</v>
      </c>
    </row>
    <row r="146" spans="2:6" s="862" customFormat="1" hidden="1">
      <c r="B146" s="516" t="s">
        <v>2450</v>
      </c>
      <c r="C146" s="861"/>
      <c r="D146" s="861"/>
      <c r="E146" s="197"/>
      <c r="F146" s="860"/>
    </row>
    <row r="147" spans="2:6" s="862" customFormat="1" hidden="1">
      <c r="B147" s="771" t="s">
        <v>2452</v>
      </c>
      <c r="C147" s="772"/>
      <c r="D147" s="124"/>
      <c r="E147" s="864"/>
      <c r="F147" s="850"/>
    </row>
    <row r="148" spans="2:6" s="862" customFormat="1" ht="48.75" hidden="1" customHeight="1">
      <c r="B148" s="498">
        <v>35</v>
      </c>
      <c r="C148" s="1090" t="s">
        <v>1635</v>
      </c>
      <c r="D148" s="1090"/>
      <c r="E148" s="499" t="s">
        <v>1455</v>
      </c>
      <c r="F148" s="873">
        <v>0</v>
      </c>
    </row>
    <row r="149" spans="2:6" s="862" customFormat="1" hidden="1">
      <c r="B149" s="771" t="s">
        <v>2456</v>
      </c>
      <c r="C149" s="772"/>
      <c r="D149" s="772"/>
      <c r="E149" s="773"/>
      <c r="F149" s="859">
        <v>0</v>
      </c>
    </row>
    <row r="150" spans="2:6" s="862" customFormat="1" hidden="1">
      <c r="B150" s="516" t="s">
        <v>2975</v>
      </c>
      <c r="C150" s="861"/>
      <c r="D150" s="861"/>
      <c r="E150" s="197"/>
      <c r="F150" s="859">
        <v>0</v>
      </c>
    </row>
    <row r="151" spans="2:6" s="862" customFormat="1" hidden="1">
      <c r="B151" s="771" t="s">
        <v>2976</v>
      </c>
      <c r="C151" s="772"/>
      <c r="D151" s="124"/>
      <c r="E151" s="864"/>
      <c r="F151" s="859">
        <v>0</v>
      </c>
    </row>
    <row r="152" spans="2:6" s="862" customFormat="1" ht="34.5" hidden="1" customHeight="1">
      <c r="B152" s="498">
        <v>36</v>
      </c>
      <c r="C152" s="1090" t="s">
        <v>1633</v>
      </c>
      <c r="D152" s="1090"/>
      <c r="E152" s="499" t="s">
        <v>1455</v>
      </c>
      <c r="F152" s="873">
        <v>0</v>
      </c>
    </row>
    <row r="153" spans="2:6" s="862" customFormat="1" hidden="1">
      <c r="B153" s="771" t="s">
        <v>2458</v>
      </c>
      <c r="C153" s="772"/>
      <c r="D153" s="772"/>
      <c r="E153" s="773"/>
      <c r="F153" s="859">
        <v>0</v>
      </c>
    </row>
    <row r="154" spans="2:6" s="862" customFormat="1" hidden="1">
      <c r="B154" s="516" t="s">
        <v>2984</v>
      </c>
      <c r="C154" s="861"/>
      <c r="D154" s="861"/>
      <c r="E154" s="197"/>
      <c r="F154" s="860"/>
    </row>
    <row r="155" spans="2:6" s="862" customFormat="1" hidden="1">
      <c r="B155" s="771" t="s">
        <v>2985</v>
      </c>
      <c r="C155" s="772"/>
      <c r="D155" s="124"/>
      <c r="E155" s="864"/>
      <c r="F155" s="850"/>
    </row>
    <row r="156" spans="2:6" s="862" customFormat="1" ht="36" hidden="1" customHeight="1">
      <c r="B156" s="498">
        <v>37</v>
      </c>
      <c r="C156" s="1090" t="s">
        <v>1632</v>
      </c>
      <c r="D156" s="1090"/>
      <c r="E156" s="499" t="s">
        <v>1455</v>
      </c>
      <c r="F156" s="873">
        <v>0</v>
      </c>
    </row>
    <row r="157" spans="2:6" s="862" customFormat="1" hidden="1">
      <c r="B157" s="771" t="s">
        <v>2460</v>
      </c>
      <c r="C157" s="772"/>
      <c r="D157" s="772"/>
      <c r="E157" s="773"/>
      <c r="F157" s="859">
        <v>0</v>
      </c>
    </row>
    <row r="158" spans="2:6" s="862" customFormat="1" hidden="1">
      <c r="B158" s="516" t="s">
        <v>2988</v>
      </c>
      <c r="C158" s="861"/>
      <c r="D158" s="861"/>
      <c r="E158" s="197"/>
      <c r="F158" s="860"/>
    </row>
    <row r="159" spans="2:6" s="862" customFormat="1" hidden="1">
      <c r="B159" s="771" t="s">
        <v>2989</v>
      </c>
      <c r="C159" s="772"/>
      <c r="D159" s="124"/>
      <c r="E159" s="864"/>
      <c r="F159" s="850"/>
    </row>
    <row r="160" spans="2:6" s="862" customFormat="1" ht="33" hidden="1" customHeight="1">
      <c r="B160" s="498">
        <v>38</v>
      </c>
      <c r="C160" s="1090" t="s">
        <v>1636</v>
      </c>
      <c r="D160" s="1090"/>
      <c r="E160" s="499" t="s">
        <v>1455</v>
      </c>
      <c r="F160" s="873">
        <v>0</v>
      </c>
    </row>
    <row r="161" spans="2:6" s="862" customFormat="1" hidden="1">
      <c r="B161" s="771" t="s">
        <v>2462</v>
      </c>
      <c r="C161" s="772"/>
      <c r="D161" s="772"/>
      <c r="E161" s="773"/>
      <c r="F161" s="859">
        <v>0</v>
      </c>
    </row>
    <row r="162" spans="2:6" s="862" customFormat="1" hidden="1">
      <c r="B162" s="516" t="s">
        <v>2991</v>
      </c>
      <c r="C162" s="861"/>
      <c r="D162" s="861"/>
      <c r="E162" s="197"/>
      <c r="F162" s="860"/>
    </row>
    <row r="163" spans="2:6" s="862" customFormat="1" hidden="1">
      <c r="B163" s="771" t="s">
        <v>2992</v>
      </c>
      <c r="C163" s="772"/>
      <c r="D163" s="124"/>
      <c r="E163" s="864"/>
      <c r="F163" s="850"/>
    </row>
    <row r="164" spans="2:6" s="862" customFormat="1" ht="41.25" hidden="1" customHeight="1">
      <c r="B164" s="498">
        <v>39</v>
      </c>
      <c r="C164" s="1090" t="s">
        <v>1637</v>
      </c>
      <c r="D164" s="1090"/>
      <c r="E164" s="499" t="s">
        <v>1455</v>
      </c>
      <c r="F164" s="873">
        <v>0</v>
      </c>
    </row>
    <row r="165" spans="2:6" s="862" customFormat="1" hidden="1">
      <c r="B165" s="771" t="s">
        <v>2464</v>
      </c>
      <c r="C165" s="772"/>
      <c r="D165" s="772"/>
      <c r="E165" s="773"/>
      <c r="F165" s="859">
        <v>0</v>
      </c>
    </row>
    <row r="166" spans="2:6" s="862" customFormat="1" hidden="1">
      <c r="B166" s="516" t="s">
        <v>2994</v>
      </c>
      <c r="C166" s="861"/>
      <c r="D166" s="861"/>
      <c r="E166" s="197"/>
      <c r="F166" s="860"/>
    </row>
    <row r="167" spans="2:6" s="862" customFormat="1" hidden="1">
      <c r="B167" s="771" t="s">
        <v>2995</v>
      </c>
      <c r="C167" s="772"/>
      <c r="D167" s="124"/>
      <c r="E167" s="864"/>
      <c r="F167" s="850"/>
    </row>
    <row r="168" spans="2:6" s="862" customFormat="1" ht="41.25" hidden="1" customHeight="1">
      <c r="B168" s="498">
        <v>40</v>
      </c>
      <c r="C168" s="1090" t="s">
        <v>1630</v>
      </c>
      <c r="D168" s="1090"/>
      <c r="E168" s="499" t="s">
        <v>1455</v>
      </c>
      <c r="F168" s="873">
        <v>0</v>
      </c>
    </row>
    <row r="169" spans="2:6" s="862" customFormat="1" hidden="1">
      <c r="B169" s="771" t="s">
        <v>2466</v>
      </c>
      <c r="C169" s="772"/>
      <c r="D169" s="772"/>
      <c r="E169" s="773"/>
      <c r="F169" s="859">
        <v>0</v>
      </c>
    </row>
    <row r="170" spans="2:6" s="862" customFormat="1" hidden="1">
      <c r="B170" s="516" t="s">
        <v>2468</v>
      </c>
      <c r="C170" s="861"/>
      <c r="D170" s="861"/>
      <c r="E170" s="197"/>
      <c r="F170" s="860"/>
    </row>
    <row r="171" spans="2:6" s="862" customFormat="1" hidden="1">
      <c r="B171" s="771" t="s">
        <v>2470</v>
      </c>
      <c r="C171" s="772"/>
      <c r="D171" s="124"/>
      <c r="E171" s="864"/>
      <c r="F171" s="850"/>
    </row>
    <row r="172" spans="2:6" s="862" customFormat="1" ht="21" hidden="1" customHeight="1">
      <c r="B172" s="498">
        <v>41</v>
      </c>
      <c r="C172" s="1090" t="s">
        <v>1631</v>
      </c>
      <c r="D172" s="1090"/>
      <c r="E172" s="499" t="s">
        <v>1455</v>
      </c>
      <c r="F172" s="873">
        <v>0</v>
      </c>
    </row>
    <row r="173" spans="2:6" s="862" customFormat="1" hidden="1">
      <c r="B173" s="771" t="s">
        <v>2472</v>
      </c>
      <c r="C173" s="772"/>
      <c r="D173" s="772"/>
      <c r="E173" s="773"/>
      <c r="F173" s="859">
        <v>0</v>
      </c>
    </row>
    <row r="174" spans="2:6" s="862" customFormat="1" hidden="1">
      <c r="B174" s="516" t="s">
        <v>2474</v>
      </c>
      <c r="C174" s="861"/>
      <c r="D174" s="861"/>
      <c r="E174" s="197"/>
      <c r="F174" s="860"/>
    </row>
    <row r="175" spans="2:6" s="862" customFormat="1" hidden="1">
      <c r="B175" s="771" t="s">
        <v>2476</v>
      </c>
      <c r="C175" s="772"/>
      <c r="D175" s="124"/>
      <c r="E175" s="864"/>
      <c r="F175" s="850"/>
    </row>
    <row r="176" spans="2:6" s="904" customFormat="1" ht="21" hidden="1" customHeight="1">
      <c r="B176" s="498">
        <v>42</v>
      </c>
      <c r="C176" s="1090" t="s">
        <v>1655</v>
      </c>
      <c r="D176" s="1090"/>
      <c r="E176" s="499" t="s">
        <v>1455</v>
      </c>
      <c r="F176" s="873">
        <v>0</v>
      </c>
    </row>
    <row r="177" spans="2:6" s="904" customFormat="1" hidden="1">
      <c r="B177" s="771" t="s">
        <v>2480</v>
      </c>
      <c r="C177" s="772"/>
      <c r="D177" s="772"/>
      <c r="E177" s="773"/>
      <c r="F177" s="859">
        <v>0</v>
      </c>
    </row>
    <row r="178" spans="2:6" s="904" customFormat="1" hidden="1">
      <c r="B178" s="516" t="s">
        <v>2482</v>
      </c>
      <c r="C178" s="903"/>
      <c r="D178" s="903"/>
      <c r="E178" s="197"/>
      <c r="F178" s="860"/>
    </row>
    <row r="179" spans="2:6" s="904" customFormat="1" hidden="1">
      <c r="B179" s="771" t="s">
        <v>2484</v>
      </c>
      <c r="C179" s="772"/>
      <c r="D179" s="124"/>
      <c r="E179" s="905"/>
      <c r="F179" s="850"/>
    </row>
    <row r="180" spans="2:6" s="910" customFormat="1" ht="27" customHeight="1">
      <c r="B180" s="498">
        <v>43</v>
      </c>
      <c r="C180" s="1090" t="s">
        <v>1677</v>
      </c>
      <c r="D180" s="1090"/>
      <c r="E180" s="499" t="s">
        <v>1455</v>
      </c>
      <c r="F180" s="873">
        <v>0.3</v>
      </c>
    </row>
    <row r="181" spans="2:6" s="910" customFormat="1">
      <c r="B181" s="771" t="s">
        <v>3000</v>
      </c>
      <c r="C181" s="772" t="s">
        <v>1674</v>
      </c>
      <c r="D181" s="772"/>
      <c r="E181" s="773" t="s">
        <v>1455</v>
      </c>
      <c r="F181" s="859">
        <v>0.3</v>
      </c>
    </row>
    <row r="182" spans="2:6" s="910" customFormat="1">
      <c r="B182" s="516" t="s">
        <v>3001</v>
      </c>
      <c r="C182" s="909" t="s">
        <v>1675</v>
      </c>
      <c r="D182" s="909"/>
      <c r="E182" s="197" t="s">
        <v>1455</v>
      </c>
      <c r="F182" s="860">
        <v>1.99</v>
      </c>
    </row>
    <row r="183" spans="2:6" s="910" customFormat="1">
      <c r="B183" s="771" t="s">
        <v>2486</v>
      </c>
      <c r="C183" s="772"/>
      <c r="D183" s="124"/>
      <c r="E183" s="911"/>
      <c r="F183" s="850">
        <v>0</v>
      </c>
    </row>
    <row r="184" spans="2:6" s="910" customFormat="1" ht="27" customHeight="1">
      <c r="B184" s="498">
        <v>44</v>
      </c>
      <c r="C184" s="1090" t="s">
        <v>1679</v>
      </c>
      <c r="D184" s="1090"/>
      <c r="E184" s="499" t="s">
        <v>1455</v>
      </c>
      <c r="F184" s="873">
        <v>2.85</v>
      </c>
    </row>
    <row r="185" spans="2:6" s="910" customFormat="1">
      <c r="B185" s="771" t="s">
        <v>2488</v>
      </c>
      <c r="C185" s="772" t="s">
        <v>1678</v>
      </c>
      <c r="D185" s="772"/>
      <c r="E185" s="773" t="s">
        <v>1455</v>
      </c>
      <c r="F185" s="859">
        <v>2.85</v>
      </c>
    </row>
    <row r="186" spans="2:6" s="910" customFormat="1">
      <c r="B186" s="516" t="s">
        <v>2490</v>
      </c>
      <c r="C186" s="909"/>
      <c r="D186" s="909"/>
      <c r="E186" s="197"/>
      <c r="F186" s="860">
        <v>0</v>
      </c>
    </row>
    <row r="187" spans="2:6" s="910" customFormat="1">
      <c r="B187" s="771" t="s">
        <v>3003</v>
      </c>
      <c r="C187" s="772"/>
      <c r="D187" s="124"/>
      <c r="E187" s="911"/>
      <c r="F187" s="850">
        <v>0</v>
      </c>
    </row>
    <row r="188" spans="2:6" s="913" customFormat="1" ht="27" hidden="1" customHeight="1">
      <c r="B188" s="498">
        <v>45</v>
      </c>
      <c r="C188" s="1090" t="s">
        <v>1690</v>
      </c>
      <c r="D188" s="1090"/>
      <c r="E188" s="499" t="s">
        <v>1455</v>
      </c>
      <c r="F188" s="873">
        <v>0</v>
      </c>
    </row>
    <row r="189" spans="2:6" s="913" customFormat="1" hidden="1">
      <c r="B189" s="771" t="s">
        <v>2492</v>
      </c>
      <c r="C189" s="772"/>
      <c r="D189" s="772"/>
      <c r="E189" s="773" t="s">
        <v>1455</v>
      </c>
      <c r="F189" s="859">
        <v>0</v>
      </c>
    </row>
    <row r="190" spans="2:6" s="913" customFormat="1" hidden="1">
      <c r="B190" s="516" t="s">
        <v>3005</v>
      </c>
      <c r="C190" s="912"/>
      <c r="D190" s="912"/>
      <c r="E190" s="197" t="s">
        <v>1455</v>
      </c>
      <c r="F190" s="860">
        <v>0</v>
      </c>
    </row>
    <row r="191" spans="2:6" s="913" customFormat="1" hidden="1">
      <c r="B191" s="771" t="s">
        <v>3006</v>
      </c>
      <c r="C191" s="772"/>
      <c r="D191" s="124"/>
      <c r="E191" s="773" t="s">
        <v>1455</v>
      </c>
      <c r="F191" s="850">
        <v>0</v>
      </c>
    </row>
    <row r="192" spans="2:6" s="913" customFormat="1" ht="27" hidden="1" customHeight="1">
      <c r="B192" s="498">
        <v>46</v>
      </c>
      <c r="C192" s="1090" t="s">
        <v>1691</v>
      </c>
      <c r="D192" s="1090"/>
      <c r="E192" s="499" t="s">
        <v>1455</v>
      </c>
      <c r="F192" s="873">
        <v>0</v>
      </c>
    </row>
    <row r="193" spans="2:6" s="913" customFormat="1" hidden="1">
      <c r="B193" s="771" t="s">
        <v>2494</v>
      </c>
      <c r="C193" s="772"/>
      <c r="D193" s="772"/>
      <c r="E193" s="773" t="s">
        <v>1455</v>
      </c>
      <c r="F193" s="859">
        <v>0</v>
      </c>
    </row>
    <row r="194" spans="2:6" s="913" customFormat="1" hidden="1">
      <c r="B194" s="516" t="s">
        <v>2496</v>
      </c>
      <c r="C194" s="912"/>
      <c r="D194" s="912"/>
      <c r="E194" s="197" t="s">
        <v>1455</v>
      </c>
      <c r="F194" s="860">
        <v>0</v>
      </c>
    </row>
    <row r="195" spans="2:6" s="913" customFormat="1" hidden="1">
      <c r="B195" s="771" t="s">
        <v>3008</v>
      </c>
      <c r="C195" s="772"/>
      <c r="D195" s="124"/>
      <c r="E195" s="773" t="s">
        <v>1455</v>
      </c>
      <c r="F195" s="850">
        <v>0</v>
      </c>
    </row>
    <row r="196" spans="2:6" s="913" customFormat="1" ht="27" hidden="1" customHeight="1">
      <c r="B196" s="498">
        <v>47</v>
      </c>
      <c r="C196" s="1090" t="s">
        <v>1692</v>
      </c>
      <c r="D196" s="1090"/>
      <c r="E196" s="499" t="s">
        <v>1455</v>
      </c>
      <c r="F196" s="873">
        <v>0</v>
      </c>
    </row>
    <row r="197" spans="2:6" s="913" customFormat="1" hidden="1">
      <c r="B197" s="771" t="s">
        <v>2498</v>
      </c>
      <c r="C197" s="772"/>
      <c r="D197" s="772"/>
      <c r="E197" s="773" t="s">
        <v>1455</v>
      </c>
      <c r="F197" s="859">
        <v>0</v>
      </c>
    </row>
    <row r="198" spans="2:6" s="913" customFormat="1" hidden="1">
      <c r="B198" s="516" t="s">
        <v>2500</v>
      </c>
      <c r="C198" s="912"/>
      <c r="D198" s="912"/>
      <c r="E198" s="197" t="s">
        <v>1455</v>
      </c>
      <c r="F198" s="860">
        <v>0</v>
      </c>
    </row>
    <row r="199" spans="2:6" s="913" customFormat="1" hidden="1">
      <c r="B199" s="771" t="s">
        <v>2502</v>
      </c>
      <c r="C199" s="772"/>
      <c r="D199" s="124"/>
      <c r="E199" s="773" t="s">
        <v>1455</v>
      </c>
      <c r="F199" s="850">
        <v>0</v>
      </c>
    </row>
    <row r="200" spans="2:6" s="913" customFormat="1" ht="27" hidden="1" customHeight="1">
      <c r="B200" s="498">
        <v>48</v>
      </c>
      <c r="C200" s="1090" t="s">
        <v>1693</v>
      </c>
      <c r="D200" s="1090"/>
      <c r="E200" s="499" t="s">
        <v>1455</v>
      </c>
      <c r="F200" s="873">
        <v>0</v>
      </c>
    </row>
    <row r="201" spans="2:6" s="913" customFormat="1" hidden="1">
      <c r="B201" s="771" t="s">
        <v>2504</v>
      </c>
      <c r="C201" s="772"/>
      <c r="D201" s="772"/>
      <c r="E201" s="773" t="s">
        <v>1455</v>
      </c>
      <c r="F201" s="859">
        <v>0</v>
      </c>
    </row>
    <row r="202" spans="2:6" s="913" customFormat="1" hidden="1">
      <c r="B202" s="516" t="s">
        <v>2506</v>
      </c>
      <c r="C202" s="912"/>
      <c r="D202" s="912"/>
      <c r="E202" s="197" t="s">
        <v>1455</v>
      </c>
      <c r="F202" s="860">
        <v>0</v>
      </c>
    </row>
    <row r="203" spans="2:6" s="913" customFormat="1" hidden="1">
      <c r="B203" s="771" t="s">
        <v>2508</v>
      </c>
      <c r="C203" s="772"/>
      <c r="D203" s="124"/>
      <c r="E203" s="773" t="s">
        <v>1455</v>
      </c>
      <c r="F203" s="850">
        <v>0</v>
      </c>
    </row>
    <row r="204" spans="2:6" s="913" customFormat="1" ht="27" hidden="1" customHeight="1">
      <c r="B204" s="498">
        <v>49</v>
      </c>
      <c r="C204" s="1090" t="s">
        <v>1694</v>
      </c>
      <c r="D204" s="1090"/>
      <c r="E204" s="499" t="s">
        <v>1455</v>
      </c>
      <c r="F204" s="873">
        <v>0</v>
      </c>
    </row>
    <row r="205" spans="2:6" s="913" customFormat="1" hidden="1">
      <c r="B205" s="771" t="s">
        <v>2510</v>
      </c>
      <c r="C205" s="772"/>
      <c r="D205" s="772"/>
      <c r="E205" s="773" t="s">
        <v>1455</v>
      </c>
      <c r="F205" s="859">
        <v>0</v>
      </c>
    </row>
    <row r="206" spans="2:6" s="913" customFormat="1" hidden="1">
      <c r="B206" s="516" t="s">
        <v>2512</v>
      </c>
      <c r="C206" s="912"/>
      <c r="D206" s="912"/>
      <c r="E206" s="197" t="s">
        <v>1455</v>
      </c>
      <c r="F206" s="860">
        <v>0</v>
      </c>
    </row>
    <row r="207" spans="2:6" s="913" customFormat="1" hidden="1">
      <c r="B207" s="771" t="s">
        <v>3012</v>
      </c>
      <c r="C207" s="772"/>
      <c r="D207" s="124"/>
      <c r="E207" s="773" t="s">
        <v>1455</v>
      </c>
      <c r="F207" s="850">
        <v>0</v>
      </c>
    </row>
    <row r="208" spans="2:6" s="913" customFormat="1" ht="27" hidden="1" customHeight="1">
      <c r="B208" s="498">
        <v>50</v>
      </c>
      <c r="C208" s="1090" t="s">
        <v>1695</v>
      </c>
      <c r="D208" s="1090"/>
      <c r="E208" s="499" t="s">
        <v>1455</v>
      </c>
      <c r="F208" s="873">
        <v>30.48</v>
      </c>
    </row>
    <row r="209" spans="2:6" s="913" customFormat="1" hidden="1">
      <c r="B209" s="771" t="s">
        <v>2514</v>
      </c>
      <c r="C209" s="772"/>
      <c r="D209" s="772"/>
      <c r="E209" s="773" t="s">
        <v>1455</v>
      </c>
      <c r="F209" s="859">
        <v>0</v>
      </c>
    </row>
    <row r="210" spans="2:6" s="913" customFormat="1" hidden="1">
      <c r="B210" s="516" t="s">
        <v>2516</v>
      </c>
      <c r="C210" s="912"/>
      <c r="D210" s="912"/>
      <c r="E210" s="197" t="s">
        <v>1455</v>
      </c>
      <c r="F210" s="860">
        <v>0</v>
      </c>
    </row>
    <row r="211" spans="2:6" s="933" customFormat="1" hidden="1">
      <c r="B211" s="516"/>
      <c r="C211" s="931"/>
      <c r="D211" s="931"/>
      <c r="E211" s="197"/>
      <c r="F211" s="860"/>
    </row>
    <row r="212" spans="2:6" s="933" customFormat="1" ht="28.5" hidden="1" customHeight="1">
      <c r="B212" s="498">
        <v>51</v>
      </c>
      <c r="C212" s="1090" t="s">
        <v>1803</v>
      </c>
      <c r="D212" s="1090"/>
      <c r="E212" s="499" t="s">
        <v>111</v>
      </c>
      <c r="F212" s="873">
        <v>31.9</v>
      </c>
    </row>
    <row r="213" spans="2:6" s="933" customFormat="1" hidden="1">
      <c r="B213" s="771" t="s">
        <v>2518</v>
      </c>
      <c r="C213" s="772" t="s">
        <v>1804</v>
      </c>
      <c r="D213" s="772"/>
      <c r="E213" s="773"/>
      <c r="F213" s="774">
        <v>31.9</v>
      </c>
    </row>
    <row r="214" spans="2:6" s="933" customFormat="1" hidden="1">
      <c r="B214" s="516" t="s">
        <v>3016</v>
      </c>
      <c r="C214" s="931" t="s">
        <v>1805</v>
      </c>
      <c r="D214" s="931"/>
      <c r="E214" s="197"/>
      <c r="F214" s="200">
        <v>45.9</v>
      </c>
    </row>
    <row r="215" spans="2:6" s="933" customFormat="1" hidden="1">
      <c r="B215" s="771" t="s">
        <v>3017</v>
      </c>
      <c r="C215" s="772"/>
      <c r="D215" s="124"/>
      <c r="E215" s="934"/>
      <c r="F215" s="774"/>
    </row>
    <row r="216" spans="2:6" s="933" customFormat="1" ht="27.75" customHeight="1">
      <c r="B216" s="498">
        <v>52</v>
      </c>
      <c r="C216" s="1090" t="s">
        <v>2140</v>
      </c>
      <c r="D216" s="1090"/>
      <c r="E216" s="499" t="s">
        <v>284</v>
      </c>
      <c r="F216" s="873">
        <v>29.06</v>
      </c>
    </row>
    <row r="217" spans="2:6" s="933" customFormat="1">
      <c r="B217" s="771" t="s">
        <v>2520</v>
      </c>
      <c r="C217" s="772" t="s">
        <v>1723</v>
      </c>
      <c r="D217" s="772"/>
      <c r="E217" s="773"/>
      <c r="F217" s="774">
        <v>78.83</v>
      </c>
    </row>
    <row r="218" spans="2:6" s="913" customFormat="1">
      <c r="B218" s="516" t="s">
        <v>3018</v>
      </c>
      <c r="C218" s="931" t="s">
        <v>1727</v>
      </c>
      <c r="D218" s="931"/>
      <c r="E218" s="197"/>
      <c r="F218" s="200">
        <v>29.06</v>
      </c>
    </row>
    <row r="219" spans="2:6">
      <c r="B219" s="771" t="s">
        <v>3019</v>
      </c>
      <c r="C219" s="772"/>
      <c r="D219" s="124"/>
      <c r="E219" s="934"/>
      <c r="F219" s="774"/>
    </row>
    <row r="220" spans="2:6" ht="36.75" customHeight="1">
      <c r="B220" s="498">
        <v>53</v>
      </c>
      <c r="C220" s="1090" t="s">
        <v>3198</v>
      </c>
      <c r="D220" s="1090"/>
      <c r="E220" s="499" t="s">
        <v>1725</v>
      </c>
      <c r="F220" s="873">
        <v>101.21</v>
      </c>
    </row>
    <row r="221" spans="2:6">
      <c r="B221" s="771" t="s">
        <v>2522</v>
      </c>
      <c r="C221" s="772" t="s">
        <v>1724</v>
      </c>
      <c r="D221" s="772"/>
      <c r="E221" s="773"/>
      <c r="F221" s="774">
        <v>221.24</v>
      </c>
    </row>
    <row r="222" spans="2:6" ht="22.5">
      <c r="B222" s="516" t="s">
        <v>3028</v>
      </c>
      <c r="C222" s="931" t="s">
        <v>1969</v>
      </c>
      <c r="D222" s="931"/>
      <c r="E222" s="197"/>
      <c r="F222" s="200">
        <v>101.21</v>
      </c>
    </row>
    <row r="223" spans="2:6">
      <c r="B223" s="771" t="s">
        <v>3029</v>
      </c>
      <c r="C223" s="772"/>
      <c r="D223" s="124"/>
      <c r="E223" s="934"/>
      <c r="F223" s="774"/>
    </row>
    <row r="224" spans="2:6" ht="42.75" customHeight="1">
      <c r="B224" s="498">
        <v>54</v>
      </c>
      <c r="C224" s="1090" t="s">
        <v>3104</v>
      </c>
      <c r="D224" s="1090"/>
      <c r="E224" s="499" t="s">
        <v>1725</v>
      </c>
      <c r="F224" s="873">
        <v>114.55</v>
      </c>
    </row>
    <row r="225" spans="2:6">
      <c r="B225" s="771" t="s">
        <v>2524</v>
      </c>
      <c r="C225" s="772" t="s">
        <v>1724</v>
      </c>
      <c r="D225" s="772"/>
      <c r="E225" s="773"/>
      <c r="F225" s="774">
        <v>292.77</v>
      </c>
    </row>
    <row r="226" spans="2:6" ht="22.5">
      <c r="B226" s="516" t="s">
        <v>3032</v>
      </c>
      <c r="C226" s="931" t="s">
        <v>1970</v>
      </c>
      <c r="D226" s="931"/>
      <c r="E226" s="197"/>
      <c r="F226" s="200">
        <v>114.55</v>
      </c>
    </row>
    <row r="227" spans="2:6">
      <c r="B227" s="771" t="s">
        <v>3199</v>
      </c>
      <c r="C227" s="772" t="s">
        <v>1971</v>
      </c>
      <c r="D227" s="124"/>
      <c r="E227" s="934"/>
      <c r="F227" s="774">
        <v>167.21</v>
      </c>
    </row>
    <row r="228" spans="2:6" ht="30.75" customHeight="1">
      <c r="B228" s="498">
        <v>55</v>
      </c>
      <c r="C228" s="1090" t="s">
        <v>2142</v>
      </c>
      <c r="D228" s="1090"/>
      <c r="E228" s="499" t="s">
        <v>1725</v>
      </c>
      <c r="F228" s="873">
        <v>11.79</v>
      </c>
    </row>
    <row r="229" spans="2:6">
      <c r="B229" s="771" t="s">
        <v>2526</v>
      </c>
      <c r="C229" s="772" t="s">
        <v>1724</v>
      </c>
      <c r="D229" s="772"/>
      <c r="E229" s="773"/>
      <c r="F229" s="774">
        <v>12.17</v>
      </c>
    </row>
    <row r="230" spans="2:6">
      <c r="B230" s="516" t="s">
        <v>3035</v>
      </c>
      <c r="C230" s="931" t="s">
        <v>1729</v>
      </c>
      <c r="D230" s="931"/>
      <c r="E230" s="197"/>
      <c r="F230" s="200">
        <v>11.79</v>
      </c>
    </row>
    <row r="231" spans="2:6">
      <c r="B231" s="771" t="s">
        <v>3036</v>
      </c>
      <c r="C231" s="772"/>
      <c r="D231" s="124"/>
      <c r="E231" s="934"/>
      <c r="F231" s="774"/>
    </row>
    <row r="232" spans="2:6" ht="25.5" customHeight="1">
      <c r="B232" s="498">
        <v>56</v>
      </c>
      <c r="C232" s="1090" t="s">
        <v>2144</v>
      </c>
      <c r="D232" s="1090"/>
      <c r="E232" s="499" t="s">
        <v>1725</v>
      </c>
      <c r="F232" s="873">
        <v>14.08</v>
      </c>
    </row>
    <row r="233" spans="2:6">
      <c r="B233" s="771" t="s">
        <v>2528</v>
      </c>
      <c r="C233" s="772" t="s">
        <v>1724</v>
      </c>
      <c r="D233" s="772"/>
      <c r="E233" s="773"/>
      <c r="F233" s="774">
        <v>14.08</v>
      </c>
    </row>
    <row r="234" spans="2:6">
      <c r="B234" s="516" t="s">
        <v>3038</v>
      </c>
      <c r="C234" s="931" t="s">
        <v>1727</v>
      </c>
      <c r="D234" s="931"/>
      <c r="E234" s="197"/>
      <c r="F234" s="200">
        <v>16.47</v>
      </c>
    </row>
    <row r="235" spans="2:6">
      <c r="B235" s="771" t="s">
        <v>3039</v>
      </c>
      <c r="C235" s="772" t="s">
        <v>1729</v>
      </c>
      <c r="D235" s="124"/>
      <c r="E235" s="934"/>
      <c r="F235" s="774">
        <v>15.58</v>
      </c>
    </row>
    <row r="236" spans="2:6" ht="78.75" customHeight="1">
      <c r="B236" s="498">
        <v>57</v>
      </c>
      <c r="C236" s="1090" t="s">
        <v>2152</v>
      </c>
      <c r="D236" s="1090"/>
      <c r="E236" s="499" t="s">
        <v>1725</v>
      </c>
      <c r="F236" s="873">
        <v>283.47000000000003</v>
      </c>
    </row>
    <row r="237" spans="2:6" ht="22.5">
      <c r="B237" s="771" t="s">
        <v>2530</v>
      </c>
      <c r="C237" s="772" t="s">
        <v>1823</v>
      </c>
      <c r="D237" s="772"/>
      <c r="E237" s="773"/>
      <c r="F237" s="774">
        <v>283.47000000000003</v>
      </c>
    </row>
    <row r="238" spans="2:6">
      <c r="B238" s="516" t="s">
        <v>3043</v>
      </c>
      <c r="C238" s="931" t="s">
        <v>1824</v>
      </c>
      <c r="D238" s="931"/>
      <c r="E238" s="197"/>
      <c r="F238" s="200">
        <v>260</v>
      </c>
    </row>
    <row r="239" spans="2:6">
      <c r="B239" s="771" t="s">
        <v>3044</v>
      </c>
      <c r="C239" s="772" t="s">
        <v>1847</v>
      </c>
      <c r="D239" s="124"/>
      <c r="E239" s="934"/>
      <c r="F239" s="774">
        <v>356.06</v>
      </c>
    </row>
    <row r="240" spans="2:6" ht="29.25" customHeight="1">
      <c r="B240" s="498">
        <v>58</v>
      </c>
      <c r="C240" s="1090" t="s">
        <v>2148</v>
      </c>
      <c r="D240" s="1090"/>
      <c r="E240" s="499" t="s">
        <v>1725</v>
      </c>
      <c r="F240" s="873">
        <v>85.13</v>
      </c>
    </row>
    <row r="241" spans="2:6">
      <c r="B241" s="771" t="s">
        <v>2532</v>
      </c>
      <c r="C241" s="772" t="s">
        <v>1730</v>
      </c>
      <c r="D241" s="772"/>
      <c r="E241" s="773"/>
      <c r="F241" s="774">
        <v>85.13</v>
      </c>
    </row>
    <row r="242" spans="2:6">
      <c r="B242" s="516" t="s">
        <v>3048</v>
      </c>
      <c r="C242" s="931" t="s">
        <v>1724</v>
      </c>
      <c r="D242" s="931"/>
      <c r="E242" s="197"/>
      <c r="F242" s="200"/>
    </row>
    <row r="243" spans="2:6">
      <c r="B243" s="771" t="s">
        <v>3049</v>
      </c>
      <c r="C243" s="772" t="s">
        <v>1726</v>
      </c>
      <c r="D243" s="124"/>
      <c r="E243" s="934"/>
      <c r="F243" s="774"/>
    </row>
    <row r="244" spans="2:6" ht="33" customHeight="1">
      <c r="B244" s="498">
        <v>59</v>
      </c>
      <c r="C244" s="1090" t="s">
        <v>3176</v>
      </c>
      <c r="D244" s="1090"/>
      <c r="E244" s="499" t="s">
        <v>1725</v>
      </c>
      <c r="F244" s="873">
        <v>90.25</v>
      </c>
    </row>
    <row r="245" spans="2:6">
      <c r="B245" s="771" t="s">
        <v>2534</v>
      </c>
      <c r="C245" s="772" t="s">
        <v>1824</v>
      </c>
      <c r="D245" s="772"/>
      <c r="E245" s="773"/>
      <c r="F245" s="774">
        <v>99.37</v>
      </c>
    </row>
    <row r="246" spans="2:6">
      <c r="B246" s="516" t="s">
        <v>3056</v>
      </c>
      <c r="C246" s="931" t="s">
        <v>1846</v>
      </c>
      <c r="D246" s="931"/>
      <c r="E246" s="197"/>
      <c r="F246" s="200">
        <v>90.25</v>
      </c>
    </row>
    <row r="247" spans="2:6">
      <c r="B247" s="771" t="s">
        <v>3057</v>
      </c>
      <c r="C247" s="772" t="s">
        <v>1826</v>
      </c>
      <c r="D247" s="124"/>
      <c r="E247" s="934"/>
      <c r="F247" s="774">
        <v>111.9</v>
      </c>
    </row>
    <row r="248" spans="2:6" ht="30" customHeight="1">
      <c r="B248" s="498">
        <v>60</v>
      </c>
      <c r="C248" s="1090" t="s">
        <v>2150</v>
      </c>
      <c r="D248" s="1090"/>
      <c r="E248" s="499" t="s">
        <v>1725</v>
      </c>
      <c r="F248" s="873">
        <v>1.55</v>
      </c>
    </row>
    <row r="249" spans="2:6">
      <c r="B249" s="771" t="s">
        <v>2536</v>
      </c>
      <c r="C249" s="772" t="s">
        <v>1728</v>
      </c>
      <c r="D249" s="772"/>
      <c r="E249" s="773"/>
      <c r="F249" s="774">
        <v>1.55</v>
      </c>
    </row>
    <row r="250" spans="2:6">
      <c r="B250" s="516" t="s">
        <v>3059</v>
      </c>
      <c r="C250" s="931" t="s">
        <v>1724</v>
      </c>
      <c r="D250" s="931"/>
      <c r="E250" s="197"/>
      <c r="F250" s="200"/>
    </row>
    <row r="251" spans="2:6">
      <c r="B251" s="771" t="s">
        <v>3060</v>
      </c>
      <c r="C251" s="772" t="s">
        <v>1726</v>
      </c>
      <c r="D251" s="124"/>
      <c r="E251" s="934"/>
      <c r="F251" s="774"/>
    </row>
    <row r="252" spans="2:6" ht="24" customHeight="1">
      <c r="B252" s="498">
        <v>61</v>
      </c>
      <c r="C252" s="1090" t="s">
        <v>3200</v>
      </c>
      <c r="D252" s="1090"/>
      <c r="E252" s="499" t="s">
        <v>1725</v>
      </c>
      <c r="F252" s="873">
        <v>2.35</v>
      </c>
    </row>
    <row r="253" spans="2:6">
      <c r="B253" s="771" t="s">
        <v>2538</v>
      </c>
      <c r="C253" s="772" t="s">
        <v>1728</v>
      </c>
      <c r="D253" s="772"/>
      <c r="E253" s="773"/>
      <c r="F253" s="774">
        <v>2.35</v>
      </c>
    </row>
    <row r="254" spans="2:6">
      <c r="B254" s="516" t="s">
        <v>3062</v>
      </c>
      <c r="C254" s="931" t="s">
        <v>1724</v>
      </c>
      <c r="D254" s="931"/>
      <c r="E254" s="197"/>
      <c r="F254" s="200"/>
    </row>
    <row r="255" spans="2:6">
      <c r="B255" s="771" t="s">
        <v>3063</v>
      </c>
      <c r="C255" s="772" t="s">
        <v>1726</v>
      </c>
      <c r="D255" s="124"/>
      <c r="E255" s="934"/>
      <c r="F255" s="774"/>
    </row>
    <row r="256" spans="2:6" ht="27" customHeight="1">
      <c r="B256" s="498">
        <v>62</v>
      </c>
      <c r="C256" s="1090" t="s">
        <v>3201</v>
      </c>
      <c r="D256" s="1090"/>
      <c r="E256" s="499" t="s">
        <v>1725</v>
      </c>
      <c r="F256" s="873">
        <v>3.63</v>
      </c>
    </row>
    <row r="257" spans="2:6">
      <c r="B257" s="771" t="s">
        <v>2540</v>
      </c>
      <c r="C257" s="772" t="s">
        <v>1728</v>
      </c>
      <c r="D257" s="772"/>
      <c r="E257" s="773"/>
      <c r="F257" s="774">
        <v>3.63</v>
      </c>
    </row>
    <row r="258" spans="2:6">
      <c r="B258" s="516" t="s">
        <v>3065</v>
      </c>
      <c r="C258" s="931" t="s">
        <v>1724</v>
      </c>
      <c r="D258" s="931"/>
      <c r="E258" s="197"/>
      <c r="F258" s="200"/>
    </row>
    <row r="259" spans="2:6">
      <c r="B259" s="771" t="s">
        <v>3066</v>
      </c>
      <c r="C259" s="772" t="s">
        <v>1726</v>
      </c>
      <c r="D259" s="124"/>
      <c r="E259" s="934"/>
      <c r="F259" s="774"/>
    </row>
    <row r="260" spans="2:6" ht="23.25" customHeight="1">
      <c r="B260" s="498">
        <v>63</v>
      </c>
      <c r="C260" s="1090" t="s">
        <v>3202</v>
      </c>
      <c r="D260" s="1090"/>
      <c r="E260" s="499" t="s">
        <v>1725</v>
      </c>
      <c r="F260" s="873">
        <v>3.6</v>
      </c>
    </row>
    <row r="261" spans="2:6">
      <c r="B261" s="771" t="s">
        <v>2542</v>
      </c>
      <c r="C261" s="772" t="s">
        <v>1722</v>
      </c>
      <c r="D261" s="772"/>
      <c r="E261" s="773"/>
      <c r="F261" s="774">
        <v>3.6</v>
      </c>
    </row>
    <row r="262" spans="2:6">
      <c r="B262" s="516" t="s">
        <v>3067</v>
      </c>
      <c r="C262" s="931" t="s">
        <v>1724</v>
      </c>
      <c r="D262" s="931"/>
      <c r="E262" s="197"/>
      <c r="F262" s="200"/>
    </row>
    <row r="263" spans="2:6">
      <c r="B263" s="771" t="s">
        <v>3068</v>
      </c>
      <c r="C263" s="772" t="s">
        <v>1726</v>
      </c>
      <c r="D263" s="124"/>
      <c r="E263" s="934"/>
      <c r="F263" s="774"/>
    </row>
    <row r="264" spans="2:6" ht="22.5" customHeight="1">
      <c r="B264" s="498">
        <v>64</v>
      </c>
      <c r="C264" s="1090" t="s">
        <v>3203</v>
      </c>
      <c r="D264" s="1090"/>
      <c r="E264" s="499" t="s">
        <v>1725</v>
      </c>
      <c r="F264" s="873">
        <v>6.74</v>
      </c>
    </row>
    <row r="265" spans="2:6">
      <c r="B265" s="771" t="s">
        <v>2544</v>
      </c>
      <c r="C265" s="772" t="s">
        <v>1728</v>
      </c>
      <c r="D265" s="772"/>
      <c r="E265" s="773"/>
      <c r="F265" s="774">
        <v>6.74</v>
      </c>
    </row>
    <row r="266" spans="2:6">
      <c r="B266" s="516" t="s">
        <v>3069</v>
      </c>
      <c r="C266" s="931" t="s">
        <v>1724</v>
      </c>
      <c r="D266" s="931"/>
      <c r="E266" s="197"/>
      <c r="F266" s="200"/>
    </row>
    <row r="267" spans="2:6">
      <c r="B267" s="771" t="s">
        <v>3070</v>
      </c>
      <c r="C267" s="772" t="s">
        <v>1726</v>
      </c>
      <c r="D267" s="124"/>
      <c r="E267" s="934"/>
      <c r="F267" s="774"/>
    </row>
    <row r="268" spans="2:6" ht="28.5" customHeight="1">
      <c r="B268" s="498">
        <v>65</v>
      </c>
      <c r="C268" s="1090" t="s">
        <v>3204</v>
      </c>
      <c r="D268" s="1090"/>
      <c r="E268" s="499" t="s">
        <v>1725</v>
      </c>
      <c r="F268" s="873">
        <v>9.1300000000000008</v>
      </c>
    </row>
    <row r="269" spans="2:6">
      <c r="B269" s="771" t="s">
        <v>2546</v>
      </c>
      <c r="C269" s="772" t="s">
        <v>1728</v>
      </c>
      <c r="D269" s="772"/>
      <c r="E269" s="773"/>
      <c r="F269" s="774">
        <v>9.1300000000000008</v>
      </c>
    </row>
    <row r="270" spans="2:6">
      <c r="B270" s="516" t="s">
        <v>3071</v>
      </c>
      <c r="C270" s="931" t="s">
        <v>1724</v>
      </c>
      <c r="D270" s="931"/>
      <c r="E270" s="197"/>
      <c r="F270" s="200"/>
    </row>
    <row r="271" spans="2:6">
      <c r="B271" s="771" t="s">
        <v>3072</v>
      </c>
      <c r="C271" s="772" t="s">
        <v>1726</v>
      </c>
      <c r="D271" s="124"/>
      <c r="E271" s="934"/>
      <c r="F271" s="774"/>
    </row>
    <row r="272" spans="2:6" ht="24.75" customHeight="1">
      <c r="B272" s="498">
        <v>66</v>
      </c>
      <c r="C272" s="1090" t="s">
        <v>3205</v>
      </c>
      <c r="D272" s="1090"/>
      <c r="E272" s="499" t="s">
        <v>1725</v>
      </c>
      <c r="F272" s="873">
        <v>15.95</v>
      </c>
    </row>
    <row r="273" spans="2:6">
      <c r="B273" s="771" t="s">
        <v>2548</v>
      </c>
      <c r="C273" s="772" t="s">
        <v>1728</v>
      </c>
      <c r="D273" s="772"/>
      <c r="E273" s="773"/>
      <c r="F273" s="774">
        <v>15.95</v>
      </c>
    </row>
    <row r="274" spans="2:6">
      <c r="B274" s="516" t="s">
        <v>3073</v>
      </c>
      <c r="C274" s="931" t="s">
        <v>1724</v>
      </c>
      <c r="D274" s="931"/>
      <c r="E274" s="197"/>
      <c r="F274" s="200"/>
    </row>
    <row r="275" spans="2:6">
      <c r="B275" s="771" t="s">
        <v>3206</v>
      </c>
      <c r="C275" s="772" t="s">
        <v>1726</v>
      </c>
      <c r="D275" s="124"/>
      <c r="E275" s="934"/>
      <c r="F275" s="774"/>
    </row>
    <row r="276" spans="2:6" ht="27" customHeight="1">
      <c r="B276" s="498">
        <v>67</v>
      </c>
      <c r="C276" s="1090" t="s">
        <v>2159</v>
      </c>
      <c r="D276" s="1090"/>
      <c r="E276" s="499" t="s">
        <v>1725</v>
      </c>
      <c r="F276" s="873">
        <v>58.21</v>
      </c>
    </row>
    <row r="277" spans="2:6">
      <c r="B277" s="771" t="s">
        <v>2550</v>
      </c>
      <c r="C277" s="772" t="s">
        <v>1724</v>
      </c>
      <c r="D277" s="772"/>
      <c r="E277" s="773"/>
      <c r="F277" s="774">
        <v>58.21</v>
      </c>
    </row>
    <row r="278" spans="2:6" ht="22.5">
      <c r="B278" s="516" t="s">
        <v>3076</v>
      </c>
      <c r="C278" s="931" t="s">
        <v>1850</v>
      </c>
      <c r="D278" s="931"/>
      <c r="E278" s="197"/>
      <c r="F278" s="200">
        <v>43.53</v>
      </c>
    </row>
    <row r="279" spans="2:6">
      <c r="B279" s="771" t="s">
        <v>3207</v>
      </c>
      <c r="C279" s="772" t="s">
        <v>1822</v>
      </c>
      <c r="D279" s="124"/>
      <c r="E279" s="934"/>
      <c r="F279" s="774">
        <v>77.180000000000007</v>
      </c>
    </row>
    <row r="280" spans="2:6" ht="28.5" customHeight="1">
      <c r="B280" s="498">
        <v>68</v>
      </c>
      <c r="C280" s="1090" t="s">
        <v>2161</v>
      </c>
      <c r="D280" s="1090"/>
      <c r="E280" s="499" t="s">
        <v>1725</v>
      </c>
      <c r="F280" s="873">
        <v>78.14</v>
      </c>
    </row>
    <row r="281" spans="2:6">
      <c r="B281" s="771" t="s">
        <v>1734</v>
      </c>
      <c r="C281" s="772" t="s">
        <v>1724</v>
      </c>
      <c r="D281" s="772"/>
      <c r="E281" s="773"/>
      <c r="F281" s="774">
        <v>78.14</v>
      </c>
    </row>
    <row r="282" spans="2:6">
      <c r="B282" s="516" t="s">
        <v>3077</v>
      </c>
      <c r="C282" s="931" t="s">
        <v>1729</v>
      </c>
      <c r="D282" s="931"/>
      <c r="E282" s="197"/>
      <c r="F282" s="200">
        <v>82.99</v>
      </c>
    </row>
    <row r="283" spans="2:6">
      <c r="B283" s="771" t="s">
        <v>3078</v>
      </c>
      <c r="C283" s="772" t="s">
        <v>1822</v>
      </c>
      <c r="D283" s="124"/>
      <c r="E283" s="934"/>
      <c r="F283" s="774">
        <v>108.8</v>
      </c>
    </row>
    <row r="284" spans="2:6">
      <c r="B284" s="498">
        <v>69</v>
      </c>
      <c r="C284" s="1090" t="s">
        <v>3208</v>
      </c>
      <c r="D284" s="1090"/>
      <c r="E284" s="499" t="s">
        <v>1725</v>
      </c>
      <c r="F284" s="873">
        <v>24.84</v>
      </c>
    </row>
    <row r="285" spans="2:6">
      <c r="B285" s="771" t="s">
        <v>1780</v>
      </c>
      <c r="C285" s="772" t="s">
        <v>1724</v>
      </c>
      <c r="D285" s="772"/>
      <c r="E285" s="773"/>
      <c r="F285" s="774">
        <v>57.24</v>
      </c>
    </row>
    <row r="286" spans="2:6">
      <c r="B286" s="516" t="s">
        <v>3079</v>
      </c>
      <c r="C286" s="931" t="s">
        <v>1731</v>
      </c>
      <c r="D286" s="931"/>
      <c r="E286" s="197"/>
      <c r="F286" s="200">
        <v>24.84</v>
      </c>
    </row>
    <row r="287" spans="2:6">
      <c r="B287" s="771" t="s">
        <v>3209</v>
      </c>
      <c r="C287" s="772" t="s">
        <v>1729</v>
      </c>
      <c r="D287" s="124"/>
      <c r="E287" s="934"/>
      <c r="F287" s="774">
        <v>116.99</v>
      </c>
    </row>
    <row r="288" spans="2:6" ht="30" customHeight="1">
      <c r="B288" s="498">
        <v>70</v>
      </c>
      <c r="C288" s="1090" t="s">
        <v>2157</v>
      </c>
      <c r="D288" s="1090"/>
      <c r="E288" s="499" t="s">
        <v>1725</v>
      </c>
      <c r="F288" s="873">
        <v>1.3</v>
      </c>
    </row>
    <row r="289" spans="2:7">
      <c r="B289" s="771" t="s">
        <v>1704</v>
      </c>
      <c r="C289" s="772" t="s">
        <v>1779</v>
      </c>
      <c r="D289" s="772"/>
      <c r="E289" s="773"/>
      <c r="F289" s="774">
        <v>1.3</v>
      </c>
    </row>
    <row r="290" spans="2:7">
      <c r="B290" s="516" t="s">
        <v>2555</v>
      </c>
      <c r="C290" s="946" t="s">
        <v>1724</v>
      </c>
      <c r="D290" s="946"/>
      <c r="E290" s="197"/>
      <c r="F290" s="200">
        <v>1.6</v>
      </c>
    </row>
    <row r="291" spans="2:7">
      <c r="B291" s="771" t="s">
        <v>1708</v>
      </c>
      <c r="C291" s="772" t="s">
        <v>1726</v>
      </c>
      <c r="D291" s="124"/>
      <c r="E291" s="947"/>
      <c r="F291" s="774">
        <v>1.1499999999999999</v>
      </c>
    </row>
    <row r="292" spans="2:7" ht="49.5" hidden="1" customHeight="1">
      <c r="B292" s="498">
        <v>71</v>
      </c>
      <c r="C292" s="1090" t="s">
        <v>1782</v>
      </c>
      <c r="D292" s="1090"/>
      <c r="E292" s="499" t="s">
        <v>1455</v>
      </c>
      <c r="F292" s="873">
        <v>960</v>
      </c>
    </row>
    <row r="293" spans="2:7" hidden="1">
      <c r="B293" s="771" t="s">
        <v>2558</v>
      </c>
      <c r="C293" s="772" t="s">
        <v>1783</v>
      </c>
      <c r="D293" s="772"/>
      <c r="E293" s="773"/>
      <c r="F293" s="956">
        <v>960</v>
      </c>
    </row>
    <row r="294" spans="2:7" hidden="1">
      <c r="B294" s="516" t="s">
        <v>3082</v>
      </c>
      <c r="C294" s="948"/>
      <c r="D294" s="948"/>
      <c r="E294" s="197"/>
      <c r="F294" s="860"/>
    </row>
    <row r="295" spans="2:7" hidden="1">
      <c r="B295" s="771" t="s">
        <v>3083</v>
      </c>
      <c r="C295" s="772"/>
      <c r="D295" s="124"/>
      <c r="E295" s="951"/>
      <c r="F295" s="850"/>
    </row>
    <row r="296" spans="2:7" ht="35.25" customHeight="1">
      <c r="B296" s="498">
        <v>72</v>
      </c>
      <c r="C296" s="1090" t="s">
        <v>1784</v>
      </c>
      <c r="D296" s="1090"/>
      <c r="E296" s="499" t="s">
        <v>1455</v>
      </c>
      <c r="F296" s="1090">
        <v>923.43</v>
      </c>
      <c r="G296" s="1090"/>
    </row>
    <row r="297" spans="2:7">
      <c r="B297" s="771" t="s">
        <v>2560</v>
      </c>
      <c r="C297" s="772" t="s">
        <v>1807</v>
      </c>
      <c r="D297" s="772"/>
      <c r="E297" s="773"/>
      <c r="F297" s="859">
        <v>1105.99</v>
      </c>
    </row>
    <row r="298" spans="2:7">
      <c r="B298" s="516" t="s">
        <v>3085</v>
      </c>
      <c r="C298" s="952" t="s">
        <v>1822</v>
      </c>
      <c r="D298" s="952"/>
      <c r="E298" s="197"/>
      <c r="F298" s="860">
        <v>923.43</v>
      </c>
    </row>
    <row r="299" spans="2:7">
      <c r="B299" s="771" t="s">
        <v>3086</v>
      </c>
      <c r="C299" s="772" t="s">
        <v>1824</v>
      </c>
      <c r="D299" s="124"/>
      <c r="E299" s="954"/>
      <c r="F299" s="850">
        <v>688.76</v>
      </c>
    </row>
    <row r="300" spans="2:7" ht="25.5" customHeight="1">
      <c r="B300" s="498">
        <v>73</v>
      </c>
      <c r="C300" s="1090" t="s">
        <v>1785</v>
      </c>
      <c r="D300" s="1090"/>
      <c r="E300" s="499" t="s">
        <v>1455</v>
      </c>
      <c r="F300" s="1090">
        <v>665.11</v>
      </c>
      <c r="G300" s="1090"/>
    </row>
    <row r="301" spans="2:7" ht="22.5">
      <c r="B301" s="771" t="s">
        <v>2562</v>
      </c>
      <c r="C301" s="772" t="s">
        <v>1806</v>
      </c>
      <c r="D301" s="772"/>
      <c r="E301" s="773"/>
      <c r="F301" s="859">
        <v>804.51</v>
      </c>
    </row>
    <row r="302" spans="2:7">
      <c r="B302" s="516" t="s">
        <v>3088</v>
      </c>
      <c r="C302" s="952" t="s">
        <v>1826</v>
      </c>
      <c r="D302" s="952"/>
      <c r="E302" s="197"/>
      <c r="F302" s="860">
        <v>655.23</v>
      </c>
    </row>
    <row r="303" spans="2:7">
      <c r="B303" s="771" t="s">
        <v>3089</v>
      </c>
      <c r="C303" s="772" t="s">
        <v>1847</v>
      </c>
      <c r="D303" s="124"/>
      <c r="E303" s="954"/>
      <c r="F303" s="850">
        <v>665.11</v>
      </c>
    </row>
    <row r="304" spans="2:7" ht="36" customHeight="1">
      <c r="B304" s="498">
        <v>74</v>
      </c>
      <c r="C304" s="1090" t="s">
        <v>2079</v>
      </c>
      <c r="D304" s="1090"/>
      <c r="E304" s="499" t="s">
        <v>1455</v>
      </c>
      <c r="F304" s="1090">
        <v>3.4</v>
      </c>
      <c r="G304" s="1090"/>
    </row>
    <row r="305" spans="2:7">
      <c r="B305" s="771" t="s">
        <v>2564</v>
      </c>
      <c r="C305" s="772" t="s">
        <v>1822</v>
      </c>
      <c r="D305" s="772"/>
      <c r="E305" s="773"/>
      <c r="F305" s="859">
        <v>9.85</v>
      </c>
      <c r="G305" s="987"/>
    </row>
    <row r="306" spans="2:7" ht="22.5">
      <c r="B306" s="516" t="s">
        <v>3090</v>
      </c>
      <c r="C306" s="985" t="s">
        <v>1823</v>
      </c>
      <c r="D306" s="985"/>
      <c r="E306" s="197"/>
      <c r="F306" s="860">
        <v>2.33</v>
      </c>
      <c r="G306" s="987"/>
    </row>
    <row r="307" spans="2:7">
      <c r="B307" s="771" t="s">
        <v>3091</v>
      </c>
      <c r="C307" s="772" t="s">
        <v>1824</v>
      </c>
      <c r="D307" s="124"/>
      <c r="E307" s="988"/>
      <c r="F307" s="850">
        <v>3.4</v>
      </c>
      <c r="G307" s="987"/>
    </row>
    <row r="308" spans="2:7" ht="32.25" customHeight="1">
      <c r="B308" s="498">
        <v>75</v>
      </c>
      <c r="C308" s="1090" t="s">
        <v>2077</v>
      </c>
      <c r="D308" s="1090"/>
      <c r="E308" s="499" t="s">
        <v>1455</v>
      </c>
      <c r="F308" s="1090">
        <v>8.27</v>
      </c>
      <c r="G308" s="1090"/>
    </row>
    <row r="309" spans="2:7">
      <c r="B309" s="771" t="s">
        <v>1719</v>
      </c>
      <c r="C309" s="772" t="s">
        <v>1822</v>
      </c>
      <c r="D309" s="772"/>
      <c r="E309" s="773"/>
      <c r="F309" s="859">
        <v>8.27</v>
      </c>
      <c r="G309" s="987"/>
    </row>
    <row r="310" spans="2:7">
      <c r="B310" s="516" t="s">
        <v>3094</v>
      </c>
      <c r="C310" s="985" t="s">
        <v>1826</v>
      </c>
      <c r="D310" s="985"/>
      <c r="E310" s="197"/>
      <c r="F310" s="860">
        <v>7.15</v>
      </c>
      <c r="G310" s="987"/>
    </row>
    <row r="311" spans="2:7">
      <c r="B311" s="771" t="s">
        <v>3095</v>
      </c>
      <c r="C311" s="772" t="s">
        <v>1824</v>
      </c>
      <c r="D311" s="124"/>
      <c r="E311" s="988"/>
      <c r="F311" s="850">
        <v>8.2799999999999994</v>
      </c>
      <c r="G311" s="987"/>
    </row>
    <row r="312" spans="2:7" ht="40.5" customHeight="1">
      <c r="B312" s="498">
        <v>76</v>
      </c>
      <c r="C312" s="1090" t="s">
        <v>2121</v>
      </c>
      <c r="D312" s="1090"/>
      <c r="E312" s="499" t="s">
        <v>1455</v>
      </c>
      <c r="F312" s="1090">
        <v>17.78</v>
      </c>
      <c r="G312" s="1090"/>
    </row>
    <row r="313" spans="2:7">
      <c r="B313" s="771" t="s">
        <v>2567</v>
      </c>
      <c r="C313" s="772" t="s">
        <v>1822</v>
      </c>
      <c r="D313" s="772"/>
      <c r="E313" s="773"/>
      <c r="F313" s="859">
        <v>16.899999999999999</v>
      </c>
      <c r="G313" s="987"/>
    </row>
    <row r="314" spans="2:7" ht="22.5">
      <c r="B314" s="516" t="s">
        <v>3098</v>
      </c>
      <c r="C314" s="985" t="s">
        <v>1833</v>
      </c>
      <c r="D314" s="985"/>
      <c r="E314" s="197"/>
      <c r="F314" s="860">
        <v>17.78</v>
      </c>
      <c r="G314" s="987"/>
    </row>
    <row r="315" spans="2:7" ht="39.75" customHeight="1">
      <c r="B315" s="498">
        <v>77</v>
      </c>
      <c r="C315" s="1090" t="s">
        <v>2138</v>
      </c>
      <c r="D315" s="1090"/>
      <c r="E315" s="499" t="s">
        <v>1455</v>
      </c>
      <c r="F315" s="1090">
        <v>49.89</v>
      </c>
      <c r="G315" s="1090"/>
    </row>
    <row r="316" spans="2:7">
      <c r="B316" s="771" t="s">
        <v>2569</v>
      </c>
      <c r="C316" s="772" t="s">
        <v>1822</v>
      </c>
      <c r="D316" s="772"/>
      <c r="E316" s="773"/>
      <c r="F316" s="859">
        <v>42.38</v>
      </c>
      <c r="G316" s="987"/>
    </row>
    <row r="317" spans="2:7">
      <c r="B317" s="516" t="s">
        <v>3101</v>
      </c>
      <c r="C317" s="985" t="s">
        <v>1847</v>
      </c>
      <c r="D317" s="985"/>
      <c r="E317" s="197"/>
      <c r="F317" s="860">
        <v>49.89</v>
      </c>
      <c r="G317" s="987"/>
    </row>
    <row r="318" spans="2:7">
      <c r="B318" s="516" t="s">
        <v>1849</v>
      </c>
      <c r="C318" s="985" t="s">
        <v>1848</v>
      </c>
      <c r="D318" s="985"/>
      <c r="E318" s="197"/>
      <c r="F318" s="860">
        <v>53.13</v>
      </c>
    </row>
    <row r="319" spans="2:7" ht="46.5" customHeight="1">
      <c r="B319" s="498">
        <v>78</v>
      </c>
      <c r="C319" s="1090" t="s">
        <v>3180</v>
      </c>
      <c r="D319" s="1090"/>
      <c r="E319" s="499" t="s">
        <v>394</v>
      </c>
      <c r="F319" s="1090">
        <v>139.29</v>
      </c>
      <c r="G319" s="1090"/>
    </row>
    <row r="320" spans="2:7" ht="20.25" customHeight="1">
      <c r="B320" s="771" t="s">
        <v>2571</v>
      </c>
      <c r="C320" s="772" t="s">
        <v>1822</v>
      </c>
      <c r="D320" s="772"/>
      <c r="E320" s="773"/>
      <c r="F320" s="859">
        <v>100.96</v>
      </c>
      <c r="G320" s="987"/>
    </row>
    <row r="321" spans="2:7">
      <c r="B321" s="516" t="s">
        <v>3105</v>
      </c>
      <c r="C321" s="985" t="s">
        <v>1852</v>
      </c>
      <c r="D321" s="985"/>
      <c r="E321" s="197"/>
      <c r="F321" s="860">
        <v>139.29</v>
      </c>
      <c r="G321" s="987"/>
    </row>
    <row r="322" spans="2:7">
      <c r="B322" s="516" t="s">
        <v>1851</v>
      </c>
      <c r="C322" s="985" t="s">
        <v>1724</v>
      </c>
      <c r="D322" s="985"/>
      <c r="E322" s="197"/>
      <c r="F322" s="860">
        <v>179.79</v>
      </c>
      <c r="G322" s="987"/>
    </row>
    <row r="323" spans="2:7" ht="35.25" customHeight="1">
      <c r="B323" s="498">
        <v>79</v>
      </c>
      <c r="C323" s="1090" t="s">
        <v>2146</v>
      </c>
      <c r="D323" s="1090"/>
      <c r="E323" s="499" t="s">
        <v>1725</v>
      </c>
      <c r="F323" s="1090">
        <v>13.39</v>
      </c>
      <c r="G323" s="1090"/>
    </row>
    <row r="324" spans="2:7">
      <c r="B324" s="771" t="s">
        <v>2572</v>
      </c>
      <c r="C324" s="772" t="s">
        <v>1822</v>
      </c>
      <c r="D324" s="772"/>
      <c r="E324" s="773"/>
      <c r="F324" s="859">
        <v>18.04</v>
      </c>
      <c r="G324" s="987"/>
    </row>
    <row r="325" spans="2:7">
      <c r="B325" s="516" t="s">
        <v>3106</v>
      </c>
      <c r="C325" s="985" t="s">
        <v>1826</v>
      </c>
      <c r="D325" s="985"/>
      <c r="E325" s="197"/>
      <c r="F325" s="860">
        <v>13.39</v>
      </c>
      <c r="G325" s="987"/>
    </row>
    <row r="326" spans="2:7">
      <c r="B326" s="516" t="s">
        <v>1853</v>
      </c>
      <c r="C326" s="985" t="s">
        <v>1824</v>
      </c>
      <c r="D326" s="985"/>
      <c r="E326" s="197"/>
      <c r="F326" s="860">
        <v>11.21</v>
      </c>
      <c r="G326" s="987"/>
    </row>
    <row r="327" spans="2:7" ht="27" customHeight="1">
      <c r="B327" s="498">
        <v>80</v>
      </c>
      <c r="C327" s="1090" t="s">
        <v>2234</v>
      </c>
      <c r="D327" s="1090"/>
      <c r="E327" s="499" t="s">
        <v>394</v>
      </c>
      <c r="F327" s="1090">
        <v>1851.1</v>
      </c>
      <c r="G327" s="1090"/>
    </row>
    <row r="328" spans="2:7">
      <c r="B328" s="771" t="s">
        <v>2574</v>
      </c>
      <c r="C328" s="772" t="s">
        <v>1987</v>
      </c>
      <c r="D328" s="772"/>
      <c r="E328" s="773"/>
      <c r="F328" s="859">
        <v>1851.1</v>
      </c>
      <c r="G328" s="1029"/>
    </row>
    <row r="329" spans="2:7">
      <c r="B329" s="516" t="s">
        <v>3108</v>
      </c>
      <c r="C329" s="1025" t="s">
        <v>1826</v>
      </c>
      <c r="D329" s="1025"/>
      <c r="E329" s="197"/>
      <c r="F329" s="860">
        <v>1903.05</v>
      </c>
      <c r="G329" s="1029"/>
    </row>
    <row r="330" spans="2:7">
      <c r="B330" s="516" t="s">
        <v>1853</v>
      </c>
      <c r="C330" s="1025" t="s">
        <v>1824</v>
      </c>
      <c r="D330" s="1025"/>
      <c r="E330" s="197"/>
      <c r="F330" s="860">
        <v>1740.25</v>
      </c>
      <c r="G330" s="1029"/>
    </row>
    <row r="331" spans="2:7" ht="30.75" customHeight="1">
      <c r="B331" s="498">
        <v>81</v>
      </c>
      <c r="C331" s="1090" t="s">
        <v>3210</v>
      </c>
      <c r="D331" s="1090"/>
      <c r="E331" s="499" t="s">
        <v>1976</v>
      </c>
      <c r="F331" s="1090">
        <v>38.9</v>
      </c>
      <c r="G331" s="1090"/>
    </row>
    <row r="332" spans="2:7">
      <c r="B332" s="771" t="s">
        <v>2576</v>
      </c>
      <c r="C332" s="772" t="s">
        <v>1977</v>
      </c>
      <c r="D332" s="772"/>
      <c r="E332" s="773"/>
      <c r="F332" s="859">
        <v>43.8</v>
      </c>
      <c r="G332" s="1029"/>
    </row>
    <row r="333" spans="2:7">
      <c r="B333" s="516" t="s">
        <v>3111</v>
      </c>
      <c r="C333" s="1025" t="s">
        <v>1978</v>
      </c>
      <c r="D333" s="1025"/>
      <c r="E333" s="197"/>
      <c r="F333" s="860">
        <v>38.9</v>
      </c>
      <c r="G333" s="1029"/>
    </row>
    <row r="334" spans="2:7">
      <c r="B334" s="516" t="s">
        <v>1853</v>
      </c>
      <c r="C334" s="1025" t="s">
        <v>1824</v>
      </c>
      <c r="D334" s="1025"/>
      <c r="E334" s="197"/>
      <c r="F334" s="860">
        <v>36.549999999999997</v>
      </c>
      <c r="G334" s="1029"/>
    </row>
    <row r="335" spans="2:7">
      <c r="B335" s="498">
        <v>82</v>
      </c>
      <c r="C335" s="1090" t="s">
        <v>3192</v>
      </c>
      <c r="D335" s="1090"/>
      <c r="E335" s="499" t="s">
        <v>394</v>
      </c>
      <c r="F335" s="1090">
        <v>332.1</v>
      </c>
      <c r="G335" s="1090"/>
    </row>
    <row r="336" spans="2:7">
      <c r="B336" s="771" t="s">
        <v>2578</v>
      </c>
      <c r="C336" s="772" t="s">
        <v>1822</v>
      </c>
      <c r="D336" s="772"/>
      <c r="E336" s="773"/>
      <c r="F336" s="859">
        <v>334.7</v>
      </c>
      <c r="G336" s="1029"/>
    </row>
    <row r="337" spans="2:7">
      <c r="B337" s="516" t="s">
        <v>3113</v>
      </c>
      <c r="C337" s="1025" t="s">
        <v>1980</v>
      </c>
      <c r="D337" s="1025"/>
      <c r="E337" s="197"/>
      <c r="F337" s="860">
        <v>332.1</v>
      </c>
      <c r="G337" s="1029"/>
    </row>
    <row r="338" spans="2:7">
      <c r="B338" s="516" t="s">
        <v>1853</v>
      </c>
      <c r="C338" s="1025" t="s">
        <v>1981</v>
      </c>
      <c r="D338" s="1025"/>
      <c r="E338" s="197"/>
      <c r="F338" s="860">
        <v>229.9</v>
      </c>
      <c r="G338" s="1029"/>
    </row>
    <row r="339" spans="2:7" ht="37.5" customHeight="1">
      <c r="B339" s="498">
        <v>83</v>
      </c>
      <c r="C339" s="1090" t="s">
        <v>3195</v>
      </c>
      <c r="D339" s="1090"/>
      <c r="E339" s="499" t="s">
        <v>394</v>
      </c>
      <c r="F339" s="1090">
        <v>114.9</v>
      </c>
      <c r="G339" s="1090"/>
    </row>
    <row r="340" spans="2:7">
      <c r="B340" s="771" t="s">
        <v>2580</v>
      </c>
      <c r="C340" s="772" t="s">
        <v>1822</v>
      </c>
      <c r="D340" s="772"/>
      <c r="E340" s="773"/>
      <c r="F340" s="859">
        <v>92.89</v>
      </c>
      <c r="G340" s="1029"/>
    </row>
    <row r="341" spans="2:7">
      <c r="B341" s="516" t="s">
        <v>3116</v>
      </c>
      <c r="C341" s="1025" t="s">
        <v>1982</v>
      </c>
      <c r="D341" s="1025"/>
      <c r="E341" s="197"/>
      <c r="F341" s="860">
        <v>114.9</v>
      </c>
      <c r="G341" s="1029"/>
    </row>
    <row r="342" spans="2:7">
      <c r="B342" s="516" t="s">
        <v>1853</v>
      </c>
      <c r="C342" s="1025" t="s">
        <v>1983</v>
      </c>
      <c r="D342" s="1025"/>
      <c r="E342" s="197"/>
      <c r="F342" s="860">
        <v>128.16</v>
      </c>
      <c r="G342" s="1029"/>
    </row>
  </sheetData>
  <autoFilter ref="B11:F210" xr:uid="{00000000-0009-0000-0000-000005000000}"/>
  <mergeCells count="103">
    <mergeCell ref="C339:D339"/>
    <mergeCell ref="F339:G339"/>
    <mergeCell ref="C327:D327"/>
    <mergeCell ref="F327:G327"/>
    <mergeCell ref="C331:D331"/>
    <mergeCell ref="F331:G331"/>
    <mergeCell ref="C335:D335"/>
    <mergeCell ref="F335:G335"/>
    <mergeCell ref="C240:D240"/>
    <mergeCell ref="F300:G300"/>
    <mergeCell ref="F296:G296"/>
    <mergeCell ref="C296:D296"/>
    <mergeCell ref="C300:D300"/>
    <mergeCell ref="C319:D319"/>
    <mergeCell ref="F319:G319"/>
    <mergeCell ref="C323:D323"/>
    <mergeCell ref="F323:G323"/>
    <mergeCell ref="C304:D304"/>
    <mergeCell ref="F304:G304"/>
    <mergeCell ref="C308:D308"/>
    <mergeCell ref="F308:G308"/>
    <mergeCell ref="C315:D315"/>
    <mergeCell ref="F312:G312"/>
    <mergeCell ref="C312:D312"/>
    <mergeCell ref="C176:D176"/>
    <mergeCell ref="C292:D292"/>
    <mergeCell ref="C288:D288"/>
    <mergeCell ref="C208:D208"/>
    <mergeCell ref="C188:D188"/>
    <mergeCell ref="C192:D192"/>
    <mergeCell ref="C196:D196"/>
    <mergeCell ref="C200:D200"/>
    <mergeCell ref="C204:D204"/>
    <mergeCell ref="C212:D212"/>
    <mergeCell ref="C216:D216"/>
    <mergeCell ref="C220:D220"/>
    <mergeCell ref="C224:D224"/>
    <mergeCell ref="C228:D228"/>
    <mergeCell ref="C232:D232"/>
    <mergeCell ref="C236:D236"/>
    <mergeCell ref="C284:D284"/>
    <mergeCell ref="C40:D40"/>
    <mergeCell ref="C44:D44"/>
    <mergeCell ref="C48:D48"/>
    <mergeCell ref="C80:D80"/>
    <mergeCell ref="C2:F2"/>
    <mergeCell ref="C3:F3"/>
    <mergeCell ref="C4:F4"/>
    <mergeCell ref="C5:F5"/>
    <mergeCell ref="C6:F6"/>
    <mergeCell ref="C16:D16"/>
    <mergeCell ref="C7:F7"/>
    <mergeCell ref="B9:F9"/>
    <mergeCell ref="C12:D12"/>
    <mergeCell ref="C20:D20"/>
    <mergeCell ref="C28:D28"/>
    <mergeCell ref="C32:D32"/>
    <mergeCell ref="C24:D24"/>
    <mergeCell ref="C36:D36"/>
    <mergeCell ref="C84:D84"/>
    <mergeCell ref="C52:D52"/>
    <mergeCell ref="C56:D56"/>
    <mergeCell ref="C60:D60"/>
    <mergeCell ref="C68:D68"/>
    <mergeCell ref="C76:D76"/>
    <mergeCell ref="C64:D64"/>
    <mergeCell ref="C72:D72"/>
    <mergeCell ref="I116:J116"/>
    <mergeCell ref="C88:D88"/>
    <mergeCell ref="C124:D124"/>
    <mergeCell ref="C128:D128"/>
    <mergeCell ref="C116:D116"/>
    <mergeCell ref="C120:D120"/>
    <mergeCell ref="C92:D92"/>
    <mergeCell ref="C100:D100"/>
    <mergeCell ref="C104:D104"/>
    <mergeCell ref="C108:D108"/>
    <mergeCell ref="C112:D112"/>
    <mergeCell ref="C96:D96"/>
    <mergeCell ref="F315:G315"/>
    <mergeCell ref="C132:D132"/>
    <mergeCell ref="C248:D248"/>
    <mergeCell ref="C272:D272"/>
    <mergeCell ref="C276:D276"/>
    <mergeCell ref="C280:D280"/>
    <mergeCell ref="C244:D244"/>
    <mergeCell ref="C136:D136"/>
    <mergeCell ref="C140:D140"/>
    <mergeCell ref="C144:D144"/>
    <mergeCell ref="C148:D148"/>
    <mergeCell ref="C172:D172"/>
    <mergeCell ref="C152:D152"/>
    <mergeCell ref="C156:D156"/>
    <mergeCell ref="C160:D160"/>
    <mergeCell ref="C164:D164"/>
    <mergeCell ref="C168:D168"/>
    <mergeCell ref="C252:D252"/>
    <mergeCell ref="C256:D256"/>
    <mergeCell ref="C260:D260"/>
    <mergeCell ref="C264:D264"/>
    <mergeCell ref="C268:D268"/>
    <mergeCell ref="C180:D180"/>
    <mergeCell ref="C184:D184"/>
  </mergeCells>
  <pageMargins left="0.78740157480314965" right="0.39370078740157483" top="0.78740157480314965" bottom="0.78740157480314965" header="0.31496062992125984" footer="0.31496062992125984"/>
  <pageSetup paperSize="9" fitToHeight="0" orientation="portrait" r:id="rId1"/>
  <headerFooter>
    <oddFooter xml:space="preserve">&amp;R_________________________________________________________________________________________
PROJETO: Lincoln Cartaxo de Lira Júnior – Eng° Civil CREA 160 814 689 - 8 – Tel. (83) 9 9924 4447               </oddFooter>
  </headerFooter>
  <rowBreaks count="1" manualBreakCount="1">
    <brk id="311" min="1" max="5"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602"/>
  <sheetViews>
    <sheetView view="pageBreakPreview" topLeftCell="A232" zoomScale="85" zoomScaleNormal="100" zoomScaleSheetLayoutView="85" workbookViewId="0">
      <selection activeCell="J15" sqref="I15:J22"/>
    </sheetView>
  </sheetViews>
  <sheetFormatPr defaultColWidth="9.140625" defaultRowHeight="15"/>
  <cols>
    <col min="1" max="1" width="9.140625" style="648"/>
    <col min="2" max="2" width="10.28515625" style="42" customWidth="1"/>
    <col min="3" max="3" width="11.140625" style="648" customWidth="1"/>
    <col min="4" max="4" width="13.5703125" style="648" customWidth="1"/>
    <col min="5" max="5" width="9" style="648" customWidth="1"/>
    <col min="6" max="6" width="40.7109375" style="648" customWidth="1"/>
    <col min="7" max="7" width="8.28515625" style="649" customWidth="1"/>
    <col min="8" max="8" width="10" style="648" customWidth="1"/>
    <col min="9" max="9" width="7.85546875" style="648" customWidth="1"/>
    <col min="10" max="10" width="7.28515625" style="648" customWidth="1"/>
    <col min="11" max="11" width="11.42578125" style="650" customWidth="1"/>
    <col min="12" max="12" width="23" style="650" bestFit="1" customWidth="1"/>
    <col min="13" max="16384" width="9.140625" style="648"/>
  </cols>
  <sheetData>
    <row r="1" spans="2:10" ht="15.75" thickBot="1"/>
    <row r="2" spans="2:10">
      <c r="B2" s="238" t="s">
        <v>54</v>
      </c>
      <c r="C2" s="651"/>
      <c r="D2" s="1119" t="s">
        <v>1437</v>
      </c>
      <c r="E2" s="1119"/>
      <c r="F2" s="1119"/>
      <c r="G2" s="1119"/>
      <c r="H2" s="1119"/>
      <c r="I2" s="1119"/>
      <c r="J2" s="1120"/>
    </row>
    <row r="3" spans="2:10">
      <c r="B3" s="652" t="s">
        <v>1266</v>
      </c>
      <c r="C3" s="704"/>
      <c r="D3" s="1112" t="s">
        <v>1424</v>
      </c>
      <c r="E3" s="1112"/>
      <c r="F3" s="1112"/>
      <c r="G3" s="1112"/>
      <c r="H3" s="1112"/>
      <c r="I3" s="1112"/>
      <c r="J3" s="1113"/>
    </row>
    <row r="4" spans="2:10">
      <c r="B4" s="652" t="s">
        <v>55</v>
      </c>
      <c r="C4" s="810"/>
      <c r="D4" s="1112" t="s">
        <v>1466</v>
      </c>
      <c r="E4" s="1112"/>
      <c r="F4" s="1112"/>
      <c r="G4" s="1112"/>
      <c r="H4" s="1112"/>
      <c r="I4" s="1112"/>
      <c r="J4" s="1113"/>
    </row>
    <row r="5" spans="2:10">
      <c r="B5" s="653" t="s">
        <v>56</v>
      </c>
      <c r="C5" s="810"/>
      <c r="D5" s="1112" t="s">
        <v>1986</v>
      </c>
      <c r="E5" s="1112"/>
      <c r="F5" s="1112"/>
      <c r="G5" s="1112"/>
      <c r="H5" s="1112"/>
      <c r="I5" s="1112"/>
      <c r="J5" s="1113"/>
    </row>
    <row r="6" spans="2:10">
      <c r="B6" s="653" t="s">
        <v>2</v>
      </c>
      <c r="C6" s="810"/>
      <c r="D6" s="1112" t="s">
        <v>1975</v>
      </c>
      <c r="E6" s="1112"/>
      <c r="F6" s="1112"/>
      <c r="G6" s="1112"/>
      <c r="H6" s="1112"/>
      <c r="I6" s="1112"/>
      <c r="J6" s="1113"/>
    </row>
    <row r="7" spans="2:10">
      <c r="B7" s="653" t="s">
        <v>62</v>
      </c>
      <c r="C7" s="810"/>
      <c r="D7" s="1112" t="s">
        <v>1966</v>
      </c>
      <c r="E7" s="1112"/>
      <c r="F7" s="1112"/>
      <c r="G7" s="1112"/>
      <c r="H7" s="1112"/>
      <c r="I7" s="1112"/>
      <c r="J7" s="1113"/>
    </row>
    <row r="8" spans="2:10">
      <c r="B8" s="654"/>
      <c r="C8" s="705"/>
      <c r="D8" s="706"/>
      <c r="E8" s="705"/>
      <c r="F8" s="707"/>
      <c r="G8" s="708"/>
      <c r="H8" s="705"/>
      <c r="I8" s="706"/>
      <c r="J8" s="655"/>
    </row>
    <row r="9" spans="2:10">
      <c r="B9" s="1114" t="s">
        <v>1418</v>
      </c>
      <c r="C9" s="1115"/>
      <c r="D9" s="1115"/>
      <c r="E9" s="1115"/>
      <c r="F9" s="1115"/>
      <c r="G9" s="1115"/>
      <c r="H9" s="1115"/>
      <c r="I9" s="1115"/>
      <c r="J9" s="1116"/>
    </row>
    <row r="10" spans="2:10">
      <c r="B10" s="1117"/>
      <c r="C10" s="1118"/>
      <c r="D10" s="1118"/>
      <c r="E10" s="1118"/>
      <c r="F10" s="1118"/>
      <c r="G10" s="1118"/>
      <c r="H10" s="1118"/>
      <c r="I10" s="709"/>
      <c r="J10" s="656"/>
    </row>
    <row r="11" spans="2:10" ht="22.5">
      <c r="B11" s="710" t="s">
        <v>6</v>
      </c>
      <c r="C11" s="514" t="s">
        <v>4</v>
      </c>
      <c r="D11" s="514" t="s">
        <v>1196</v>
      </c>
      <c r="E11" s="514" t="s">
        <v>384</v>
      </c>
      <c r="F11" s="514" t="s">
        <v>1419</v>
      </c>
      <c r="G11" s="514" t="s">
        <v>1420</v>
      </c>
      <c r="H11" s="514" t="s">
        <v>1421</v>
      </c>
      <c r="I11" s="514" t="s">
        <v>1422</v>
      </c>
      <c r="J11" s="711" t="s">
        <v>1423</v>
      </c>
    </row>
    <row r="12" spans="2:10" ht="44.25" customHeight="1">
      <c r="B12" s="712">
        <v>1</v>
      </c>
      <c r="C12" s="1092" t="s">
        <v>2026</v>
      </c>
      <c r="D12" s="1092"/>
      <c r="E12" s="1092"/>
      <c r="F12" s="1092"/>
      <c r="G12" s="1101" t="s">
        <v>111</v>
      </c>
      <c r="H12" s="1101"/>
      <c r="I12" s="1121">
        <v>288.42</v>
      </c>
      <c r="J12" s="1122"/>
    </row>
    <row r="13" spans="2:10" ht="22.5">
      <c r="B13" s="713" t="s">
        <v>2025</v>
      </c>
      <c r="C13" s="714" t="s">
        <v>102</v>
      </c>
      <c r="D13" s="715" t="s">
        <v>106</v>
      </c>
      <c r="E13" s="714">
        <v>88262</v>
      </c>
      <c r="F13" s="716" t="s">
        <v>376</v>
      </c>
      <c r="G13" s="715" t="s">
        <v>105</v>
      </c>
      <c r="H13" s="775">
        <v>1</v>
      </c>
      <c r="I13" s="715">
        <v>16.7</v>
      </c>
      <c r="J13" s="717">
        <v>16.7</v>
      </c>
    </row>
    <row r="14" spans="2:10">
      <c r="B14" s="516" t="s">
        <v>2240</v>
      </c>
      <c r="C14" s="718" t="s">
        <v>102</v>
      </c>
      <c r="D14" s="197" t="s">
        <v>106</v>
      </c>
      <c r="E14" s="718">
        <v>88316</v>
      </c>
      <c r="F14" s="876" t="s">
        <v>107</v>
      </c>
      <c r="G14" s="197" t="s">
        <v>105</v>
      </c>
      <c r="H14" s="776">
        <v>2</v>
      </c>
      <c r="I14" s="197">
        <v>13.41</v>
      </c>
      <c r="J14" s="719">
        <v>26.82</v>
      </c>
    </row>
    <row r="15" spans="2:10">
      <c r="B15" s="713" t="s">
        <v>2244</v>
      </c>
      <c r="C15" s="714" t="s">
        <v>102</v>
      </c>
      <c r="D15" s="715" t="s">
        <v>106</v>
      </c>
      <c r="E15" s="714">
        <v>94962</v>
      </c>
      <c r="F15" s="716" t="s">
        <v>1466</v>
      </c>
      <c r="G15" s="715">
        <v>0</v>
      </c>
      <c r="H15" s="775">
        <v>0.01</v>
      </c>
      <c r="I15" s="715">
        <v>0</v>
      </c>
      <c r="J15" s="717">
        <v>0</v>
      </c>
    </row>
    <row r="16" spans="2:10" ht="33.75">
      <c r="B16" s="516" t="s">
        <v>2248</v>
      </c>
      <c r="C16" s="718" t="s">
        <v>102</v>
      </c>
      <c r="D16" s="197" t="s">
        <v>109</v>
      </c>
      <c r="E16" s="718">
        <v>4417</v>
      </c>
      <c r="F16" s="876" t="s">
        <v>1948</v>
      </c>
      <c r="G16" s="197" t="s">
        <v>388</v>
      </c>
      <c r="H16" s="776">
        <v>1</v>
      </c>
      <c r="I16" s="197">
        <v>4.62</v>
      </c>
      <c r="J16" s="719">
        <v>4.62</v>
      </c>
    </row>
    <row r="17" spans="2:10" ht="22.5">
      <c r="B17" s="713" t="s">
        <v>2250</v>
      </c>
      <c r="C17" s="714" t="s">
        <v>102</v>
      </c>
      <c r="D17" s="715" t="s">
        <v>109</v>
      </c>
      <c r="E17" s="714">
        <v>4491</v>
      </c>
      <c r="F17" s="716" t="s">
        <v>1932</v>
      </c>
      <c r="G17" s="715" t="s">
        <v>388</v>
      </c>
      <c r="H17" s="775">
        <v>4</v>
      </c>
      <c r="I17" s="715">
        <v>9.65</v>
      </c>
      <c r="J17" s="717">
        <v>38.6</v>
      </c>
    </row>
    <row r="18" spans="2:10" ht="33.75">
      <c r="B18" s="516" t="s">
        <v>2254</v>
      </c>
      <c r="C18" s="718" t="s">
        <v>102</v>
      </c>
      <c r="D18" s="197" t="s">
        <v>109</v>
      </c>
      <c r="E18" s="718">
        <v>4813</v>
      </c>
      <c r="F18" s="876" t="s">
        <v>1930</v>
      </c>
      <c r="G18" s="197" t="s">
        <v>387</v>
      </c>
      <c r="H18" s="776">
        <v>1</v>
      </c>
      <c r="I18" s="197">
        <v>200</v>
      </c>
      <c r="J18" s="719">
        <v>200</v>
      </c>
    </row>
    <row r="19" spans="2:10" ht="22.5">
      <c r="B19" s="713" t="s">
        <v>2258</v>
      </c>
      <c r="C19" s="714" t="s">
        <v>102</v>
      </c>
      <c r="D19" s="715" t="s">
        <v>109</v>
      </c>
      <c r="E19" s="714">
        <v>5075</v>
      </c>
      <c r="F19" s="716" t="s">
        <v>1939</v>
      </c>
      <c r="G19" s="715" t="s">
        <v>389</v>
      </c>
      <c r="H19" s="775">
        <v>0.11</v>
      </c>
      <c r="I19" s="715">
        <v>15.26</v>
      </c>
      <c r="J19" s="717">
        <v>1.68</v>
      </c>
    </row>
    <row r="20" spans="2:10" ht="35.25" customHeight="1">
      <c r="B20" s="712">
        <v>2</v>
      </c>
      <c r="C20" s="1092" t="s">
        <v>2210</v>
      </c>
      <c r="D20" s="1092"/>
      <c r="E20" s="1092"/>
      <c r="F20" s="1092"/>
      <c r="G20" s="1101" t="s">
        <v>1396</v>
      </c>
      <c r="H20" s="1101"/>
      <c r="I20" s="1121">
        <v>1804.14</v>
      </c>
      <c r="J20" s="1122"/>
    </row>
    <row r="21" spans="2:10" ht="22.5">
      <c r="B21" s="516" t="s">
        <v>2030</v>
      </c>
      <c r="C21" s="718" t="s">
        <v>102</v>
      </c>
      <c r="D21" s="197" t="s">
        <v>106</v>
      </c>
      <c r="E21" s="718">
        <v>90838</v>
      </c>
      <c r="F21" s="513" t="s">
        <v>1521</v>
      </c>
      <c r="G21" s="197" t="s">
        <v>284</v>
      </c>
      <c r="H21" s="776">
        <v>2</v>
      </c>
      <c r="I21" s="197">
        <v>902.07</v>
      </c>
      <c r="J21" s="719">
        <v>1804.14</v>
      </c>
    </row>
    <row r="22" spans="2:10" ht="37.5" customHeight="1">
      <c r="B22" s="712">
        <v>3</v>
      </c>
      <c r="C22" s="1092" t="s">
        <v>2208</v>
      </c>
      <c r="D22" s="1092"/>
      <c r="E22" s="1092"/>
      <c r="F22" s="1092"/>
      <c r="G22" s="1101" t="s">
        <v>394</v>
      </c>
      <c r="H22" s="1101"/>
      <c r="I22" s="1121">
        <v>1522.76</v>
      </c>
      <c r="J22" s="1122"/>
    </row>
    <row r="23" spans="2:10" ht="45">
      <c r="B23" s="713" t="e">
        <v>#REF!</v>
      </c>
      <c r="C23" s="714" t="s">
        <v>102</v>
      </c>
      <c r="D23" s="715" t="s">
        <v>109</v>
      </c>
      <c r="E23" s="714">
        <v>38165</v>
      </c>
      <c r="F23" s="716" t="s">
        <v>1907</v>
      </c>
      <c r="G23" s="715" t="s">
        <v>391</v>
      </c>
      <c r="H23" s="775">
        <v>1</v>
      </c>
      <c r="I23" s="715">
        <v>55.83</v>
      </c>
      <c r="J23" s="717">
        <v>55.83</v>
      </c>
    </row>
    <row r="24" spans="2:10" ht="22.5">
      <c r="B24" s="713" t="e">
        <v>#REF!</v>
      </c>
      <c r="C24" s="714" t="s">
        <v>102</v>
      </c>
      <c r="D24" s="715" t="s">
        <v>109</v>
      </c>
      <c r="E24" s="714">
        <v>370</v>
      </c>
      <c r="F24" s="716" t="s">
        <v>1872</v>
      </c>
      <c r="G24" s="715" t="s">
        <v>386</v>
      </c>
      <c r="H24" s="775">
        <v>2.1000000000000001E-2</v>
      </c>
      <c r="I24" s="715">
        <v>74</v>
      </c>
      <c r="J24" s="717">
        <v>1.55</v>
      </c>
    </row>
    <row r="25" spans="2:10" ht="22.5">
      <c r="B25" s="713" t="e">
        <v>#REF!</v>
      </c>
      <c r="C25" s="714" t="s">
        <v>102</v>
      </c>
      <c r="D25" s="715" t="s">
        <v>106</v>
      </c>
      <c r="E25" s="714">
        <v>88261</v>
      </c>
      <c r="F25" s="716" t="s">
        <v>375</v>
      </c>
      <c r="G25" s="715" t="s">
        <v>105</v>
      </c>
      <c r="H25" s="775">
        <v>5</v>
      </c>
      <c r="I25" s="715">
        <v>15.92</v>
      </c>
      <c r="J25" s="717">
        <v>79.599999999999994</v>
      </c>
    </row>
    <row r="26" spans="2:10">
      <c r="B26" s="713" t="s">
        <v>2356</v>
      </c>
      <c r="C26" s="714" t="s">
        <v>102</v>
      </c>
      <c r="D26" s="715" t="s">
        <v>109</v>
      </c>
      <c r="E26" s="714">
        <v>1379</v>
      </c>
      <c r="F26" s="716" t="s">
        <v>1896</v>
      </c>
      <c r="G26" s="715" t="s">
        <v>389</v>
      </c>
      <c r="H26" s="775">
        <v>3.3</v>
      </c>
      <c r="I26" s="715">
        <v>0.56000000000000005</v>
      </c>
      <c r="J26" s="717">
        <v>1.85</v>
      </c>
    </row>
    <row r="27" spans="2:10">
      <c r="B27" s="713" t="e">
        <v>#REF!</v>
      </c>
      <c r="C27" s="714" t="s">
        <v>102</v>
      </c>
      <c r="D27" s="715" t="s">
        <v>106</v>
      </c>
      <c r="E27" s="714">
        <v>88309</v>
      </c>
      <c r="F27" s="716" t="s">
        <v>112</v>
      </c>
      <c r="G27" s="715" t="s">
        <v>105</v>
      </c>
      <c r="H27" s="775">
        <v>2</v>
      </c>
      <c r="I27" s="715">
        <v>16.89</v>
      </c>
      <c r="J27" s="717">
        <v>33.78</v>
      </c>
    </row>
    <row r="28" spans="2:10">
      <c r="B28" s="713" t="s">
        <v>2036</v>
      </c>
      <c r="C28" s="714" t="s">
        <v>102</v>
      </c>
      <c r="D28" s="715" t="s">
        <v>106</v>
      </c>
      <c r="E28" s="714">
        <v>88316</v>
      </c>
      <c r="F28" s="716" t="s">
        <v>107</v>
      </c>
      <c r="G28" s="715" t="s">
        <v>105</v>
      </c>
      <c r="H28" s="775">
        <v>7</v>
      </c>
      <c r="I28" s="715">
        <v>13.41</v>
      </c>
      <c r="J28" s="717">
        <v>93.87</v>
      </c>
    </row>
    <row r="29" spans="2:10" ht="33.75">
      <c r="B29" s="713" t="s">
        <v>2356</v>
      </c>
      <c r="C29" s="714" t="s">
        <v>102</v>
      </c>
      <c r="D29" s="715" t="s">
        <v>109</v>
      </c>
      <c r="E29" s="714">
        <v>11581</v>
      </c>
      <c r="F29" s="716" t="s">
        <v>1964</v>
      </c>
      <c r="G29" s="715" t="s">
        <v>388</v>
      </c>
      <c r="H29" s="775">
        <v>2.5</v>
      </c>
      <c r="I29" s="715">
        <v>16.63</v>
      </c>
      <c r="J29" s="717">
        <v>41.58</v>
      </c>
    </row>
    <row r="30" spans="2:10" ht="33.75">
      <c r="B30" s="713" t="e">
        <v>#REF!</v>
      </c>
      <c r="C30" s="714" t="s">
        <v>102</v>
      </c>
      <c r="D30" s="715" t="s">
        <v>109</v>
      </c>
      <c r="E30" s="714">
        <v>5002</v>
      </c>
      <c r="F30" s="716" t="s">
        <v>1937</v>
      </c>
      <c r="G30" s="715" t="s">
        <v>387</v>
      </c>
      <c r="H30" s="775">
        <v>4</v>
      </c>
      <c r="I30" s="715">
        <v>277.19</v>
      </c>
      <c r="J30" s="717">
        <v>1108.76</v>
      </c>
    </row>
    <row r="31" spans="2:10" ht="33.75">
      <c r="B31" s="713" t="e">
        <v>#REF!</v>
      </c>
      <c r="C31" s="714" t="s">
        <v>102</v>
      </c>
      <c r="D31" s="715" t="s">
        <v>109</v>
      </c>
      <c r="E31" s="714">
        <v>11575</v>
      </c>
      <c r="F31" s="716" t="s">
        <v>1947</v>
      </c>
      <c r="G31" s="715" t="s">
        <v>385</v>
      </c>
      <c r="H31" s="775">
        <v>2</v>
      </c>
      <c r="I31" s="715">
        <v>45.34</v>
      </c>
      <c r="J31" s="717">
        <v>90.68</v>
      </c>
    </row>
    <row r="32" spans="2:10" ht="22.5">
      <c r="B32" s="713" t="e">
        <v>#REF!</v>
      </c>
      <c r="C32" s="714" t="s">
        <v>102</v>
      </c>
      <c r="D32" s="715" t="s">
        <v>109</v>
      </c>
      <c r="E32" s="714">
        <v>11552</v>
      </c>
      <c r="F32" s="716" t="s">
        <v>1928</v>
      </c>
      <c r="G32" s="715" t="s">
        <v>388</v>
      </c>
      <c r="H32" s="775">
        <v>2.5</v>
      </c>
      <c r="I32" s="715">
        <v>5.8</v>
      </c>
      <c r="J32" s="717">
        <v>14.5</v>
      </c>
    </row>
    <row r="33" spans="2:12" ht="22.5">
      <c r="B33" s="713" t="s">
        <v>2036</v>
      </c>
      <c r="C33" s="714" t="s">
        <v>102</v>
      </c>
      <c r="D33" s="715" t="s">
        <v>109</v>
      </c>
      <c r="E33" s="714">
        <v>5075</v>
      </c>
      <c r="F33" s="716" t="s">
        <v>1939</v>
      </c>
      <c r="G33" s="715" t="s">
        <v>389</v>
      </c>
      <c r="H33" s="775">
        <v>0.05</v>
      </c>
      <c r="I33" s="715">
        <v>15.26</v>
      </c>
      <c r="J33" s="717">
        <v>0.76</v>
      </c>
    </row>
    <row r="34" spans="2:12" ht="72" customHeight="1">
      <c r="B34" s="712">
        <v>4</v>
      </c>
      <c r="C34" s="1111" t="s">
        <v>1579</v>
      </c>
      <c r="D34" s="1111"/>
      <c r="E34" s="1111"/>
      <c r="F34" s="1111"/>
      <c r="G34" s="1101" t="s">
        <v>385</v>
      </c>
      <c r="H34" s="1101"/>
      <c r="I34" s="1102">
        <v>370.54</v>
      </c>
      <c r="J34" s="1103"/>
      <c r="L34" s="720"/>
    </row>
    <row r="35" spans="2:12" ht="33.75">
      <c r="B35" s="713" t="s">
        <v>2056</v>
      </c>
      <c r="C35" s="714" t="s">
        <v>127</v>
      </c>
      <c r="D35" s="715" t="s">
        <v>109</v>
      </c>
      <c r="E35" s="775">
        <v>2432</v>
      </c>
      <c r="F35" s="716" t="s">
        <v>1903</v>
      </c>
      <c r="G35" s="715" t="s">
        <v>385</v>
      </c>
      <c r="H35" s="775">
        <v>3</v>
      </c>
      <c r="I35" s="715">
        <v>26.73</v>
      </c>
      <c r="J35" s="717">
        <v>80.19</v>
      </c>
      <c r="L35" s="648"/>
    </row>
    <row r="36" spans="2:12" ht="56.25">
      <c r="B36" s="516" t="s">
        <v>2057</v>
      </c>
      <c r="C36" s="718" t="s">
        <v>127</v>
      </c>
      <c r="D36" s="197" t="s">
        <v>109</v>
      </c>
      <c r="E36" s="776">
        <v>4992</v>
      </c>
      <c r="F36" s="513" t="s">
        <v>1935</v>
      </c>
      <c r="G36" s="197" t="s">
        <v>385</v>
      </c>
      <c r="H36" s="837">
        <v>1</v>
      </c>
      <c r="I36" s="197">
        <v>175.97</v>
      </c>
      <c r="J36" s="719">
        <v>175.97</v>
      </c>
    </row>
    <row r="37" spans="2:12" ht="22.5">
      <c r="B37" s="713" t="s">
        <v>2058</v>
      </c>
      <c r="C37" s="714" t="s">
        <v>127</v>
      </c>
      <c r="D37" s="715" t="s">
        <v>109</v>
      </c>
      <c r="E37" s="775">
        <v>1341</v>
      </c>
      <c r="F37" s="716" t="s">
        <v>1893</v>
      </c>
      <c r="G37" s="715" t="s">
        <v>387</v>
      </c>
      <c r="H37" s="775">
        <v>3.36</v>
      </c>
      <c r="I37" s="715">
        <v>25.3</v>
      </c>
      <c r="J37" s="717">
        <v>85.01</v>
      </c>
    </row>
    <row r="38" spans="2:12" ht="22.5">
      <c r="B38" s="713" t="s">
        <v>1808</v>
      </c>
      <c r="C38" s="714" t="s">
        <v>127</v>
      </c>
      <c r="D38" s="715" t="s">
        <v>109</v>
      </c>
      <c r="E38" s="775">
        <v>11055</v>
      </c>
      <c r="F38" s="716" t="s">
        <v>1927</v>
      </c>
      <c r="G38" s="715" t="s">
        <v>385</v>
      </c>
      <c r="H38" s="775">
        <v>9</v>
      </c>
      <c r="I38" s="715">
        <v>0.04</v>
      </c>
      <c r="J38" s="717">
        <v>0.36</v>
      </c>
    </row>
    <row r="39" spans="2:12" ht="22.5">
      <c r="B39" s="713" t="s">
        <v>1809</v>
      </c>
      <c r="C39" s="718" t="s">
        <v>127</v>
      </c>
      <c r="D39" s="197" t="s">
        <v>106</v>
      </c>
      <c r="E39" s="776">
        <v>88261</v>
      </c>
      <c r="F39" s="513" t="s">
        <v>375</v>
      </c>
      <c r="G39" s="197" t="s">
        <v>105</v>
      </c>
      <c r="H39" s="776">
        <v>1.282</v>
      </c>
      <c r="I39" s="197">
        <v>15.92</v>
      </c>
      <c r="J39" s="719">
        <v>20.41</v>
      </c>
    </row>
    <row r="40" spans="2:12">
      <c r="B40" s="713" t="s">
        <v>1810</v>
      </c>
      <c r="C40" s="714" t="s">
        <v>127</v>
      </c>
      <c r="D40" s="715" t="s">
        <v>106</v>
      </c>
      <c r="E40" s="775">
        <v>88316</v>
      </c>
      <c r="F40" s="716" t="s">
        <v>107</v>
      </c>
      <c r="G40" s="715" t="s">
        <v>105</v>
      </c>
      <c r="H40" s="775">
        <v>0.64100000000000001</v>
      </c>
      <c r="I40" s="715">
        <v>13.41</v>
      </c>
      <c r="J40" s="717">
        <v>8.6</v>
      </c>
    </row>
    <row r="41" spans="2:12" ht="73.5" customHeight="1">
      <c r="B41" s="712">
        <v>5</v>
      </c>
      <c r="C41" s="1104" t="s">
        <v>1582</v>
      </c>
      <c r="D41" s="1104"/>
      <c r="E41" s="1104"/>
      <c r="F41" s="1104"/>
      <c r="G41" s="1101" t="s">
        <v>385</v>
      </c>
      <c r="H41" s="1101"/>
      <c r="I41" s="1102">
        <v>921.42</v>
      </c>
      <c r="J41" s="1103"/>
      <c r="L41" s="720"/>
    </row>
    <row r="42" spans="2:12" ht="33.75">
      <c r="B42" s="713" t="s">
        <v>2167</v>
      </c>
      <c r="C42" s="714" t="s">
        <v>127</v>
      </c>
      <c r="D42" s="715" t="s">
        <v>106</v>
      </c>
      <c r="E42" s="836">
        <v>90806</v>
      </c>
      <c r="F42" s="716" t="s">
        <v>1518</v>
      </c>
      <c r="G42" s="715" t="s">
        <v>284</v>
      </c>
      <c r="H42" s="714">
        <v>1</v>
      </c>
      <c r="I42" s="715">
        <v>241.89</v>
      </c>
      <c r="J42" s="717">
        <v>241.89</v>
      </c>
      <c r="L42" s="648"/>
    </row>
    <row r="43" spans="2:12" ht="45">
      <c r="B43" s="516" t="s">
        <v>2169</v>
      </c>
      <c r="C43" s="718" t="s">
        <v>127</v>
      </c>
      <c r="D43" s="197" t="s">
        <v>106</v>
      </c>
      <c r="E43" s="837">
        <v>90830</v>
      </c>
      <c r="F43" s="513" t="s">
        <v>1519</v>
      </c>
      <c r="G43" s="197" t="s">
        <v>284</v>
      </c>
      <c r="H43" s="718">
        <v>1</v>
      </c>
      <c r="I43" s="197">
        <v>105.75</v>
      </c>
      <c r="J43" s="719">
        <v>105.75</v>
      </c>
    </row>
    <row r="44" spans="2:12" ht="56.25">
      <c r="B44" s="713" t="s">
        <v>2171</v>
      </c>
      <c r="C44" s="714" t="s">
        <v>106</v>
      </c>
      <c r="D44" s="715" t="s">
        <v>106</v>
      </c>
      <c r="E44" s="775">
        <v>4</v>
      </c>
      <c r="F44" s="716" t="s">
        <v>1579</v>
      </c>
      <c r="G44" s="715" t="s">
        <v>385</v>
      </c>
      <c r="H44" s="714">
        <v>1</v>
      </c>
      <c r="I44" s="835">
        <v>370.54</v>
      </c>
      <c r="J44" s="717">
        <v>370.54</v>
      </c>
    </row>
    <row r="45" spans="2:12" ht="33.75">
      <c r="B45" s="516" t="s">
        <v>2173</v>
      </c>
      <c r="C45" s="718" t="s">
        <v>127</v>
      </c>
      <c r="D45" s="197" t="s">
        <v>106</v>
      </c>
      <c r="E45" s="776">
        <v>100659</v>
      </c>
      <c r="F45" s="513" t="s">
        <v>1520</v>
      </c>
      <c r="G45" s="197" t="s">
        <v>104</v>
      </c>
      <c r="H45" s="718">
        <v>8.4</v>
      </c>
      <c r="I45" s="197">
        <v>5.85</v>
      </c>
      <c r="J45" s="719">
        <v>49.14</v>
      </c>
    </row>
    <row r="46" spans="2:12" ht="33" customHeight="1">
      <c r="B46" s="713" t="s">
        <v>2175</v>
      </c>
      <c r="C46" s="714" t="s">
        <v>127</v>
      </c>
      <c r="D46" s="715" t="s">
        <v>109</v>
      </c>
      <c r="E46" s="775">
        <v>3421</v>
      </c>
      <c r="F46" s="716" t="s">
        <v>1915</v>
      </c>
      <c r="G46" s="715" t="s">
        <v>387</v>
      </c>
      <c r="H46" s="714">
        <v>0.28000000000000003</v>
      </c>
      <c r="I46" s="715">
        <v>396.93</v>
      </c>
      <c r="J46" s="717">
        <v>111.14</v>
      </c>
    </row>
    <row r="47" spans="2:12" ht="27" customHeight="1">
      <c r="B47" s="516" t="s">
        <v>2177</v>
      </c>
      <c r="C47" s="718" t="s">
        <v>127</v>
      </c>
      <c r="D47" s="197" t="s">
        <v>109</v>
      </c>
      <c r="E47" s="776">
        <v>10505</v>
      </c>
      <c r="F47" s="513" t="s">
        <v>1965</v>
      </c>
      <c r="G47" s="197" t="s">
        <v>387</v>
      </c>
      <c r="H47" s="718">
        <v>0.26250000000000001</v>
      </c>
      <c r="I47" s="197">
        <v>163.66</v>
      </c>
      <c r="J47" s="719">
        <v>42.96</v>
      </c>
    </row>
    <row r="48" spans="2:12" ht="60" customHeight="1">
      <c r="B48" s="712">
        <v>6</v>
      </c>
      <c r="C48" s="1111" t="s">
        <v>1580</v>
      </c>
      <c r="D48" s="1111"/>
      <c r="E48" s="1111"/>
      <c r="F48" s="1111"/>
      <c r="G48" s="1101" t="s">
        <v>385</v>
      </c>
      <c r="H48" s="1101"/>
      <c r="I48" s="1102">
        <v>441</v>
      </c>
      <c r="J48" s="1103"/>
      <c r="L48" s="720"/>
    </row>
    <row r="49" spans="2:12" ht="33.75">
      <c r="B49" s="713" t="s">
        <v>2185</v>
      </c>
      <c r="C49" s="714" t="s">
        <v>127</v>
      </c>
      <c r="D49" s="715" t="s">
        <v>109</v>
      </c>
      <c r="E49" s="775">
        <v>2432</v>
      </c>
      <c r="F49" s="716" t="s">
        <v>1903</v>
      </c>
      <c r="G49" s="715" t="s">
        <v>385</v>
      </c>
      <c r="H49" s="775">
        <v>3</v>
      </c>
      <c r="I49" s="715">
        <v>26.73</v>
      </c>
      <c r="J49" s="717">
        <v>80.19</v>
      </c>
      <c r="L49" s="648"/>
    </row>
    <row r="50" spans="2:12" ht="56.25">
      <c r="B50" s="516" t="s">
        <v>2186</v>
      </c>
      <c r="C50" s="718" t="s">
        <v>127</v>
      </c>
      <c r="D50" s="197" t="s">
        <v>109</v>
      </c>
      <c r="E50" s="776">
        <v>5020</v>
      </c>
      <c r="F50" s="513" t="s">
        <v>1938</v>
      </c>
      <c r="G50" s="197" t="s">
        <v>385</v>
      </c>
      <c r="H50" s="837">
        <v>1.6</v>
      </c>
      <c r="I50" s="197">
        <v>140.47</v>
      </c>
      <c r="J50" s="719">
        <v>224.75</v>
      </c>
    </row>
    <row r="51" spans="2:12" ht="22.5">
      <c r="B51" s="713" t="s">
        <v>2188</v>
      </c>
      <c r="C51" s="714" t="s">
        <v>127</v>
      </c>
      <c r="D51" s="715" t="s">
        <v>109</v>
      </c>
      <c r="E51" s="775">
        <v>11055</v>
      </c>
      <c r="F51" s="716" t="s">
        <v>1927</v>
      </c>
      <c r="G51" s="715" t="s">
        <v>385</v>
      </c>
      <c r="H51" s="775">
        <v>19.8</v>
      </c>
      <c r="I51" s="715">
        <v>0.04</v>
      </c>
      <c r="J51" s="717">
        <v>0.79</v>
      </c>
    </row>
    <row r="52" spans="2:12" ht="22.5">
      <c r="B52" s="713" t="s">
        <v>2884</v>
      </c>
      <c r="C52" s="714" t="s">
        <v>127</v>
      </c>
      <c r="D52" s="715" t="s">
        <v>109</v>
      </c>
      <c r="E52" s="775">
        <v>1341</v>
      </c>
      <c r="F52" s="716" t="s">
        <v>1893</v>
      </c>
      <c r="G52" s="715" t="s">
        <v>387</v>
      </c>
      <c r="H52" s="775">
        <v>4.2</v>
      </c>
      <c r="I52" s="715">
        <v>25.3</v>
      </c>
      <c r="J52" s="717">
        <v>106.26</v>
      </c>
    </row>
    <row r="53" spans="2:12" ht="22.5">
      <c r="B53" s="516" t="s">
        <v>2189</v>
      </c>
      <c r="C53" s="718" t="s">
        <v>1440</v>
      </c>
      <c r="D53" s="197" t="s">
        <v>106</v>
      </c>
      <c r="E53" s="776">
        <v>88261</v>
      </c>
      <c r="F53" s="513" t="s">
        <v>375</v>
      </c>
      <c r="G53" s="197" t="s">
        <v>105</v>
      </c>
      <c r="H53" s="776">
        <v>1.282</v>
      </c>
      <c r="I53" s="197">
        <v>15.92</v>
      </c>
      <c r="J53" s="719">
        <v>20.41</v>
      </c>
    </row>
    <row r="54" spans="2:12">
      <c r="B54" s="713" t="s">
        <v>2190</v>
      </c>
      <c r="C54" s="714" t="s">
        <v>127</v>
      </c>
      <c r="D54" s="715" t="s">
        <v>106</v>
      </c>
      <c r="E54" s="775">
        <v>88316</v>
      </c>
      <c r="F54" s="716" t="s">
        <v>107</v>
      </c>
      <c r="G54" s="715" t="s">
        <v>105</v>
      </c>
      <c r="H54" s="775">
        <v>0.64100000000000001</v>
      </c>
      <c r="I54" s="715">
        <v>13.41</v>
      </c>
      <c r="J54" s="717">
        <v>8.6</v>
      </c>
    </row>
    <row r="55" spans="2:12" ht="72" customHeight="1">
      <c r="B55" s="712">
        <v>7</v>
      </c>
      <c r="C55" s="1104" t="s">
        <v>1583</v>
      </c>
      <c r="D55" s="1104"/>
      <c r="E55" s="1104"/>
      <c r="F55" s="1104"/>
      <c r="G55" s="1101" t="s">
        <v>385</v>
      </c>
      <c r="H55" s="1101"/>
      <c r="I55" s="1102">
        <v>1034.76</v>
      </c>
      <c r="J55" s="1103"/>
      <c r="L55" s="720"/>
    </row>
    <row r="56" spans="2:12" ht="33.75">
      <c r="B56" s="713" t="s">
        <v>2191</v>
      </c>
      <c r="C56" s="714" t="s">
        <v>127</v>
      </c>
      <c r="D56" s="715" t="s">
        <v>106</v>
      </c>
      <c r="E56" s="836">
        <v>90806</v>
      </c>
      <c r="F56" s="716" t="s">
        <v>1518</v>
      </c>
      <c r="G56" s="715" t="s">
        <v>284</v>
      </c>
      <c r="H56" s="714">
        <v>1</v>
      </c>
      <c r="I56" s="715">
        <v>241.89</v>
      </c>
      <c r="J56" s="717">
        <v>241.89</v>
      </c>
      <c r="L56" s="648"/>
    </row>
    <row r="57" spans="2:12" ht="45">
      <c r="B57" s="516" t="s">
        <v>2192</v>
      </c>
      <c r="C57" s="718" t="s">
        <v>127</v>
      </c>
      <c r="D57" s="197" t="s">
        <v>106</v>
      </c>
      <c r="E57" s="837">
        <v>90830</v>
      </c>
      <c r="F57" s="513" t="s">
        <v>1519</v>
      </c>
      <c r="G57" s="197" t="s">
        <v>284</v>
      </c>
      <c r="H57" s="718">
        <v>1</v>
      </c>
      <c r="I57" s="197">
        <v>105.75</v>
      </c>
      <c r="J57" s="719">
        <v>105.75</v>
      </c>
    </row>
    <row r="58" spans="2:12" ht="56.25">
      <c r="B58" s="713" t="s">
        <v>2193</v>
      </c>
      <c r="C58" s="714" t="s">
        <v>106</v>
      </c>
      <c r="D58" s="715" t="s">
        <v>106</v>
      </c>
      <c r="E58" s="775">
        <v>6</v>
      </c>
      <c r="F58" s="716" t="s">
        <v>1580</v>
      </c>
      <c r="G58" s="715" t="s">
        <v>385</v>
      </c>
      <c r="H58" s="714">
        <v>1</v>
      </c>
      <c r="I58" s="835">
        <v>441</v>
      </c>
      <c r="J58" s="717">
        <v>441</v>
      </c>
    </row>
    <row r="59" spans="2:12" ht="33.75">
      <c r="B59" s="516" t="s">
        <v>2885</v>
      </c>
      <c r="C59" s="718" t="s">
        <v>127</v>
      </c>
      <c r="D59" s="197" t="s">
        <v>106</v>
      </c>
      <c r="E59" s="776">
        <v>100659</v>
      </c>
      <c r="F59" s="513" t="s">
        <v>1520</v>
      </c>
      <c r="G59" s="197" t="s">
        <v>104</v>
      </c>
      <c r="H59" s="718">
        <v>10</v>
      </c>
      <c r="I59" s="197">
        <v>5.85</v>
      </c>
      <c r="J59" s="719">
        <v>58.5</v>
      </c>
    </row>
    <row r="60" spans="2:12" ht="66" customHeight="1">
      <c r="B60" s="713" t="s">
        <v>2886</v>
      </c>
      <c r="C60" s="714" t="s">
        <v>127</v>
      </c>
      <c r="D60" s="715" t="s">
        <v>109</v>
      </c>
      <c r="E60" s="775">
        <v>3421</v>
      </c>
      <c r="F60" s="716" t="s">
        <v>1915</v>
      </c>
      <c r="G60" s="715" t="s">
        <v>387</v>
      </c>
      <c r="H60" s="714">
        <v>0.35</v>
      </c>
      <c r="I60" s="715">
        <v>396.93</v>
      </c>
      <c r="J60" s="717">
        <v>138.93</v>
      </c>
    </row>
    <row r="61" spans="2:12" ht="24.75" customHeight="1">
      <c r="B61" s="516" t="s">
        <v>2887</v>
      </c>
      <c r="C61" s="718" t="s">
        <v>127</v>
      </c>
      <c r="D61" s="197" t="s">
        <v>109</v>
      </c>
      <c r="E61" s="776">
        <v>10505</v>
      </c>
      <c r="F61" s="513" t="s">
        <v>1965</v>
      </c>
      <c r="G61" s="197" t="s">
        <v>387</v>
      </c>
      <c r="H61" s="718">
        <v>0.29749999999999999</v>
      </c>
      <c r="I61" s="197">
        <v>163.66</v>
      </c>
      <c r="J61" s="719">
        <v>48.69</v>
      </c>
    </row>
    <row r="62" spans="2:12" ht="60.75" customHeight="1">
      <c r="B62" s="712">
        <v>8</v>
      </c>
      <c r="C62" s="1104" t="s">
        <v>1578</v>
      </c>
      <c r="D62" s="1104"/>
      <c r="E62" s="1104"/>
      <c r="F62" s="1104"/>
      <c r="G62" s="1101" t="s">
        <v>385</v>
      </c>
      <c r="H62" s="1101"/>
      <c r="I62" s="1102">
        <v>629.19000000000005</v>
      </c>
      <c r="J62" s="1103"/>
      <c r="L62" s="720"/>
    </row>
    <row r="63" spans="2:12" ht="33.75">
      <c r="B63" s="713" t="s">
        <v>2194</v>
      </c>
      <c r="C63" s="714" t="s">
        <v>127</v>
      </c>
      <c r="D63" s="715" t="s">
        <v>109</v>
      </c>
      <c r="E63" s="775">
        <v>2432</v>
      </c>
      <c r="F63" s="716" t="s">
        <v>1903</v>
      </c>
      <c r="G63" s="715" t="s">
        <v>385</v>
      </c>
      <c r="H63" s="775">
        <v>6</v>
      </c>
      <c r="I63" s="715">
        <v>26.73</v>
      </c>
      <c r="J63" s="717">
        <v>160.38</v>
      </c>
    </row>
    <row r="64" spans="2:12" ht="78" customHeight="1">
      <c r="B64" s="516" t="s">
        <v>2195</v>
      </c>
      <c r="C64" s="718" t="s">
        <v>127</v>
      </c>
      <c r="D64" s="197" t="s">
        <v>109</v>
      </c>
      <c r="E64" s="776">
        <v>4992</v>
      </c>
      <c r="F64" s="513" t="s">
        <v>1935</v>
      </c>
      <c r="G64" s="197" t="s">
        <v>385</v>
      </c>
      <c r="H64" s="837">
        <v>1.68</v>
      </c>
      <c r="I64" s="197">
        <v>175.97</v>
      </c>
      <c r="J64" s="719">
        <v>295.63</v>
      </c>
    </row>
    <row r="65" spans="2:12" ht="22.5">
      <c r="B65" s="713" t="s">
        <v>2196</v>
      </c>
      <c r="C65" s="714" t="s">
        <v>127</v>
      </c>
      <c r="D65" s="715" t="s">
        <v>109</v>
      </c>
      <c r="E65" s="775">
        <v>11055</v>
      </c>
      <c r="F65" s="716" t="s">
        <v>1927</v>
      </c>
      <c r="G65" s="715" t="s">
        <v>385</v>
      </c>
      <c r="H65" s="775">
        <v>18</v>
      </c>
      <c r="I65" s="715">
        <v>0.04</v>
      </c>
      <c r="J65" s="717">
        <v>0.72</v>
      </c>
    </row>
    <row r="66" spans="2:12" ht="22.5">
      <c r="B66" s="713"/>
      <c r="C66" s="714" t="s">
        <v>127</v>
      </c>
      <c r="D66" s="715" t="s">
        <v>109</v>
      </c>
      <c r="E66" s="775">
        <v>1341</v>
      </c>
      <c r="F66" s="716" t="s">
        <v>1893</v>
      </c>
      <c r="G66" s="715" t="s">
        <v>387</v>
      </c>
      <c r="H66" s="775">
        <v>5.67</v>
      </c>
      <c r="I66" s="715">
        <v>25.3</v>
      </c>
      <c r="J66" s="717">
        <v>143.44999999999999</v>
      </c>
    </row>
    <row r="67" spans="2:12" ht="22.5">
      <c r="B67" s="516" t="s">
        <v>2197</v>
      </c>
      <c r="C67" s="718" t="s">
        <v>127</v>
      </c>
      <c r="D67" s="197" t="s">
        <v>106</v>
      </c>
      <c r="E67" s="776">
        <v>88261</v>
      </c>
      <c r="F67" s="513" t="s">
        <v>375</v>
      </c>
      <c r="G67" s="197" t="s">
        <v>105</v>
      </c>
      <c r="H67" s="776">
        <v>1.282</v>
      </c>
      <c r="I67" s="197">
        <v>15.92</v>
      </c>
      <c r="J67" s="719">
        <v>20.41</v>
      </c>
    </row>
    <row r="68" spans="2:12">
      <c r="B68" s="713" t="s">
        <v>2198</v>
      </c>
      <c r="C68" s="714" t="s">
        <v>127</v>
      </c>
      <c r="D68" s="715" t="s">
        <v>106</v>
      </c>
      <c r="E68" s="775">
        <v>88316</v>
      </c>
      <c r="F68" s="716" t="s">
        <v>107</v>
      </c>
      <c r="G68" s="715" t="s">
        <v>105</v>
      </c>
      <c r="H68" s="775">
        <v>0.64100000000000001</v>
      </c>
      <c r="I68" s="715">
        <v>13.41</v>
      </c>
      <c r="J68" s="717">
        <v>8.6</v>
      </c>
      <c r="L68" s="648"/>
    </row>
    <row r="69" spans="2:12" ht="73.5" customHeight="1">
      <c r="B69" s="712">
        <v>9</v>
      </c>
      <c r="C69" s="1104" t="s">
        <v>1581</v>
      </c>
      <c r="D69" s="1104"/>
      <c r="E69" s="1104"/>
      <c r="F69" s="1104"/>
      <c r="G69" s="1101" t="s">
        <v>385</v>
      </c>
      <c r="H69" s="1101"/>
      <c r="I69" s="1102">
        <v>1295.05</v>
      </c>
      <c r="J69" s="1103"/>
      <c r="L69" s="720"/>
    </row>
    <row r="70" spans="2:12" ht="34.5" customHeight="1">
      <c r="B70" s="713" t="s">
        <v>2202</v>
      </c>
      <c r="C70" s="714" t="s">
        <v>127</v>
      </c>
      <c r="D70" s="715" t="s">
        <v>106</v>
      </c>
      <c r="E70" s="836">
        <v>90806</v>
      </c>
      <c r="F70" s="716" t="s">
        <v>1518</v>
      </c>
      <c r="G70" s="715" t="s">
        <v>284</v>
      </c>
      <c r="H70" s="775">
        <v>1</v>
      </c>
      <c r="I70" s="715">
        <v>241.89</v>
      </c>
      <c r="J70" s="717">
        <v>241.89</v>
      </c>
    </row>
    <row r="71" spans="2:12" ht="45.75" customHeight="1">
      <c r="B71" s="516" t="s">
        <v>2888</v>
      </c>
      <c r="C71" s="718" t="s">
        <v>127</v>
      </c>
      <c r="D71" s="197" t="s">
        <v>106</v>
      </c>
      <c r="E71" s="837">
        <v>90830</v>
      </c>
      <c r="F71" s="513" t="s">
        <v>1519</v>
      </c>
      <c r="G71" s="197" t="s">
        <v>284</v>
      </c>
      <c r="H71" s="776">
        <v>1</v>
      </c>
      <c r="I71" s="197">
        <v>105.75</v>
      </c>
      <c r="J71" s="719">
        <v>105.75</v>
      </c>
    </row>
    <row r="72" spans="2:12" ht="73.5" customHeight="1">
      <c r="B72" s="713" t="s">
        <v>2889</v>
      </c>
      <c r="C72" s="714" t="s">
        <v>106</v>
      </c>
      <c r="D72" s="715" t="s">
        <v>106</v>
      </c>
      <c r="E72" s="775">
        <v>8</v>
      </c>
      <c r="F72" s="716" t="s">
        <v>1578</v>
      </c>
      <c r="G72" s="715" t="s">
        <v>385</v>
      </c>
      <c r="H72" s="775">
        <v>1</v>
      </c>
      <c r="I72" s="835">
        <v>629.19000000000005</v>
      </c>
      <c r="J72" s="717">
        <v>629.19000000000005</v>
      </c>
    </row>
    <row r="73" spans="2:12" ht="36" customHeight="1">
      <c r="B73" s="516" t="s">
        <v>2890</v>
      </c>
      <c r="C73" s="718" t="s">
        <v>127</v>
      </c>
      <c r="D73" s="197" t="s">
        <v>106</v>
      </c>
      <c r="E73" s="776">
        <v>100659</v>
      </c>
      <c r="F73" s="513" t="s">
        <v>1520</v>
      </c>
      <c r="G73" s="197" t="s">
        <v>104</v>
      </c>
      <c r="H73" s="776">
        <v>11.1</v>
      </c>
      <c r="I73" s="197">
        <v>5.85</v>
      </c>
      <c r="J73" s="719">
        <v>64.94</v>
      </c>
    </row>
    <row r="74" spans="2:12" ht="57.75" customHeight="1">
      <c r="B74" s="713" t="s">
        <v>2891</v>
      </c>
      <c r="C74" s="714" t="s">
        <v>127</v>
      </c>
      <c r="D74" s="715" t="s">
        <v>109</v>
      </c>
      <c r="E74" s="775">
        <v>3421</v>
      </c>
      <c r="F74" s="716" t="s">
        <v>1915</v>
      </c>
      <c r="G74" s="715" t="s">
        <v>387</v>
      </c>
      <c r="H74" s="714">
        <v>0.47249999999999998</v>
      </c>
      <c r="I74" s="715">
        <v>396.93</v>
      </c>
      <c r="J74" s="717">
        <v>187.55</v>
      </c>
    </row>
    <row r="75" spans="2:12" ht="33.75" customHeight="1">
      <c r="B75" s="516" t="s">
        <v>2892</v>
      </c>
      <c r="C75" s="718" t="s">
        <v>127</v>
      </c>
      <c r="D75" s="197" t="s">
        <v>109</v>
      </c>
      <c r="E75" s="776">
        <v>10505</v>
      </c>
      <c r="F75" s="513" t="s">
        <v>1965</v>
      </c>
      <c r="G75" s="197" t="s">
        <v>387</v>
      </c>
      <c r="H75" s="776">
        <v>0.40162500000000001</v>
      </c>
      <c r="I75" s="197">
        <v>163.66</v>
      </c>
      <c r="J75" s="719">
        <v>65.73</v>
      </c>
    </row>
    <row r="76" spans="2:12" ht="36.75" customHeight="1">
      <c r="B76" s="712">
        <v>10</v>
      </c>
      <c r="C76" s="1111" t="s">
        <v>1574</v>
      </c>
      <c r="D76" s="1111"/>
      <c r="E76" s="1111"/>
      <c r="F76" s="1111"/>
      <c r="G76" s="1101" t="s">
        <v>111</v>
      </c>
      <c r="H76" s="1101"/>
      <c r="I76" s="1102">
        <v>416.71</v>
      </c>
      <c r="J76" s="1103"/>
      <c r="L76" s="720"/>
    </row>
    <row r="77" spans="2:12">
      <c r="B77" s="713" t="s">
        <v>2203</v>
      </c>
      <c r="C77" s="714" t="s">
        <v>127</v>
      </c>
      <c r="D77" s="715" t="s">
        <v>109</v>
      </c>
      <c r="E77" s="714">
        <v>4823</v>
      </c>
      <c r="F77" s="716" t="s">
        <v>1923</v>
      </c>
      <c r="G77" s="715" t="s">
        <v>389</v>
      </c>
      <c r="H77" s="834">
        <v>0.58079999999999998</v>
      </c>
      <c r="I77" s="715">
        <v>25.54</v>
      </c>
      <c r="J77" s="717">
        <v>14.83</v>
      </c>
    </row>
    <row r="78" spans="2:12" ht="37.5" customHeight="1">
      <c r="B78" s="516" t="s">
        <v>2204</v>
      </c>
      <c r="C78" s="718" t="s">
        <v>127</v>
      </c>
      <c r="D78" s="197" t="s">
        <v>109</v>
      </c>
      <c r="E78" s="718">
        <v>7568</v>
      </c>
      <c r="F78" s="513" t="s">
        <v>1880</v>
      </c>
      <c r="G78" s="197" t="s">
        <v>385</v>
      </c>
      <c r="H78" s="718">
        <v>6</v>
      </c>
      <c r="I78" s="197">
        <v>0.61</v>
      </c>
      <c r="J78" s="719">
        <v>3.66</v>
      </c>
    </row>
    <row r="79" spans="2:12" ht="33.75">
      <c r="B79" s="713" t="s">
        <v>2205</v>
      </c>
      <c r="C79" s="714" t="s">
        <v>127</v>
      </c>
      <c r="D79" s="715" t="s">
        <v>109</v>
      </c>
      <c r="E79" s="714">
        <v>11795</v>
      </c>
      <c r="F79" s="716" t="s">
        <v>1913</v>
      </c>
      <c r="G79" s="715" t="s">
        <v>387</v>
      </c>
      <c r="H79" s="834">
        <v>1</v>
      </c>
      <c r="I79" s="715">
        <v>316.98</v>
      </c>
      <c r="J79" s="717">
        <v>316.98</v>
      </c>
    </row>
    <row r="80" spans="2:12">
      <c r="B80" s="516" t="s">
        <v>2206</v>
      </c>
      <c r="C80" s="718" t="s">
        <v>127</v>
      </c>
      <c r="D80" s="197" t="s">
        <v>109</v>
      </c>
      <c r="E80" s="718">
        <v>37329</v>
      </c>
      <c r="F80" s="513" t="s">
        <v>1946</v>
      </c>
      <c r="G80" s="197" t="s">
        <v>389</v>
      </c>
      <c r="H80" s="718">
        <v>3.9E-2</v>
      </c>
      <c r="I80" s="197">
        <v>74.2</v>
      </c>
      <c r="J80" s="719">
        <v>2.89</v>
      </c>
    </row>
    <row r="81" spans="2:12" ht="22.5">
      <c r="B81" s="713" t="s">
        <v>2207</v>
      </c>
      <c r="C81" s="714" t="s">
        <v>127</v>
      </c>
      <c r="D81" s="715" t="s">
        <v>109</v>
      </c>
      <c r="E81" s="714">
        <v>37591</v>
      </c>
      <c r="F81" s="716" t="s">
        <v>1951</v>
      </c>
      <c r="G81" s="715" t="s">
        <v>385</v>
      </c>
      <c r="H81" s="714">
        <v>2</v>
      </c>
      <c r="I81" s="715">
        <v>15.91</v>
      </c>
      <c r="J81" s="717">
        <v>31.82</v>
      </c>
      <c r="L81" s="648"/>
    </row>
    <row r="82" spans="2:12" ht="22.5">
      <c r="B82" s="516" t="s">
        <v>2209</v>
      </c>
      <c r="C82" s="718" t="s">
        <v>127</v>
      </c>
      <c r="D82" s="197" t="s">
        <v>106</v>
      </c>
      <c r="E82" s="718">
        <v>88274</v>
      </c>
      <c r="F82" s="513" t="s">
        <v>379</v>
      </c>
      <c r="G82" s="197" t="s">
        <v>105</v>
      </c>
      <c r="H82" s="718">
        <v>1.6555</v>
      </c>
      <c r="I82" s="197">
        <v>19.29</v>
      </c>
      <c r="J82" s="719">
        <v>31.93</v>
      </c>
    </row>
    <row r="83" spans="2:12">
      <c r="B83" s="713" t="s">
        <v>2211</v>
      </c>
      <c r="C83" s="714" t="s">
        <v>127</v>
      </c>
      <c r="D83" s="715" t="s">
        <v>106</v>
      </c>
      <c r="E83" s="714">
        <v>88316</v>
      </c>
      <c r="F83" s="716" t="s">
        <v>107</v>
      </c>
      <c r="G83" s="715" t="s">
        <v>105</v>
      </c>
      <c r="H83" s="714">
        <v>1.0888</v>
      </c>
      <c r="I83" s="715">
        <v>13.41</v>
      </c>
      <c r="J83" s="717">
        <v>14.6</v>
      </c>
    </row>
    <row r="84" spans="2:12" ht="36.75" customHeight="1">
      <c r="B84" s="712">
        <v>11</v>
      </c>
      <c r="C84" s="1111" t="s">
        <v>1442</v>
      </c>
      <c r="D84" s="1111"/>
      <c r="E84" s="1111"/>
      <c r="F84" s="1111"/>
      <c r="G84" s="1101" t="s">
        <v>111</v>
      </c>
      <c r="H84" s="1101"/>
      <c r="I84" s="1102">
        <v>52.3</v>
      </c>
      <c r="J84" s="1103"/>
    </row>
    <row r="85" spans="2:12" ht="22.5">
      <c r="B85" s="713" t="s">
        <v>2213</v>
      </c>
      <c r="C85" s="714" t="s">
        <v>127</v>
      </c>
      <c r="D85" s="715" t="s">
        <v>109</v>
      </c>
      <c r="E85" s="714">
        <v>25070</v>
      </c>
      <c r="F85" s="716" t="s">
        <v>1879</v>
      </c>
      <c r="G85" s="715" t="s">
        <v>385</v>
      </c>
      <c r="H85" s="714">
        <v>9.5299999999999994</v>
      </c>
      <c r="I85" s="715">
        <v>2.4900000000000002</v>
      </c>
      <c r="J85" s="717">
        <v>23.73</v>
      </c>
    </row>
    <row r="86" spans="2:12" ht="33.75">
      <c r="B86" s="516" t="s">
        <v>2893</v>
      </c>
      <c r="C86" s="718" t="s">
        <v>127</v>
      </c>
      <c r="D86" s="197" t="s">
        <v>109</v>
      </c>
      <c r="E86" s="718">
        <v>34547</v>
      </c>
      <c r="F86" s="849" t="s">
        <v>1952</v>
      </c>
      <c r="G86" s="197" t="s">
        <v>388</v>
      </c>
      <c r="H86" s="718">
        <v>0.39500000000000002</v>
      </c>
      <c r="I86" s="197">
        <v>3.26</v>
      </c>
      <c r="J86" s="719">
        <v>1.29</v>
      </c>
    </row>
    <row r="87" spans="2:12" ht="22.5">
      <c r="B87" s="713" t="s">
        <v>2894</v>
      </c>
      <c r="C87" s="714" t="s">
        <v>127</v>
      </c>
      <c r="D87" s="715" t="s">
        <v>109</v>
      </c>
      <c r="E87" s="714">
        <v>38589</v>
      </c>
      <c r="F87" s="716" t="s">
        <v>1925</v>
      </c>
      <c r="G87" s="715" t="s">
        <v>385</v>
      </c>
      <c r="H87" s="714">
        <v>1.47</v>
      </c>
      <c r="I87" s="715">
        <v>1.42</v>
      </c>
      <c r="J87" s="717">
        <v>2.09</v>
      </c>
    </row>
    <row r="88" spans="2:12" ht="22.5">
      <c r="B88" s="516" t="s">
        <v>2895</v>
      </c>
      <c r="C88" s="718" t="s">
        <v>127</v>
      </c>
      <c r="D88" s="197" t="s">
        <v>109</v>
      </c>
      <c r="E88" s="718">
        <v>38591</v>
      </c>
      <c r="F88" s="849" t="s">
        <v>1878</v>
      </c>
      <c r="G88" s="197" t="s">
        <v>385</v>
      </c>
      <c r="H88" s="718">
        <v>0.73</v>
      </c>
      <c r="I88" s="197">
        <v>2.2799999999999998</v>
      </c>
      <c r="J88" s="719">
        <v>1.66</v>
      </c>
    </row>
    <row r="89" spans="2:12" ht="22.5">
      <c r="B89" s="713" t="s">
        <v>2896</v>
      </c>
      <c r="C89" s="714" t="s">
        <v>127</v>
      </c>
      <c r="D89" s="715" t="s">
        <v>109</v>
      </c>
      <c r="E89" s="714">
        <v>38595</v>
      </c>
      <c r="F89" s="716" t="s">
        <v>1924</v>
      </c>
      <c r="G89" s="715" t="s">
        <v>385</v>
      </c>
      <c r="H89" s="714">
        <v>0.12</v>
      </c>
      <c r="I89" s="715">
        <v>1.68</v>
      </c>
      <c r="J89" s="717">
        <v>0.2</v>
      </c>
    </row>
    <row r="90" spans="2:12" ht="22.5">
      <c r="B90" s="516" t="s">
        <v>2897</v>
      </c>
      <c r="C90" s="718" t="s">
        <v>127</v>
      </c>
      <c r="D90" s="197" t="s">
        <v>109</v>
      </c>
      <c r="E90" s="718">
        <v>38597</v>
      </c>
      <c r="F90" s="849" t="s">
        <v>1890</v>
      </c>
      <c r="G90" s="197" t="s">
        <v>385</v>
      </c>
      <c r="H90" s="718">
        <v>2.2000000000000002</v>
      </c>
      <c r="I90" s="197">
        <v>2.81</v>
      </c>
      <c r="J90" s="719">
        <v>6.18</v>
      </c>
    </row>
    <row r="91" spans="2:12">
      <c r="B91" s="713" t="s">
        <v>2898</v>
      </c>
      <c r="C91" s="714" t="s">
        <v>127</v>
      </c>
      <c r="D91" s="715" t="s">
        <v>106</v>
      </c>
      <c r="E91" s="714">
        <v>88309</v>
      </c>
      <c r="F91" s="716" t="s">
        <v>112</v>
      </c>
      <c r="G91" s="715" t="s">
        <v>105</v>
      </c>
      <c r="H91" s="714">
        <v>0.51</v>
      </c>
      <c r="I91" s="715">
        <v>16.89</v>
      </c>
      <c r="J91" s="717">
        <v>8.61</v>
      </c>
    </row>
    <row r="92" spans="2:12">
      <c r="B92" s="516" t="s">
        <v>2899</v>
      </c>
      <c r="C92" s="718" t="s">
        <v>127</v>
      </c>
      <c r="D92" s="197" t="s">
        <v>106</v>
      </c>
      <c r="E92" s="718">
        <v>88316</v>
      </c>
      <c r="F92" s="849" t="s">
        <v>107</v>
      </c>
      <c r="G92" s="197" t="s">
        <v>105</v>
      </c>
      <c r="H92" s="718">
        <v>0.38</v>
      </c>
      <c r="I92" s="197">
        <v>13.41</v>
      </c>
      <c r="J92" s="719">
        <v>5.0999999999999996</v>
      </c>
    </row>
    <row r="93" spans="2:12" ht="56.25">
      <c r="B93" s="713" t="s">
        <v>2900</v>
      </c>
      <c r="C93" s="714" t="s">
        <v>127</v>
      </c>
      <c r="D93" s="715" t="s">
        <v>106</v>
      </c>
      <c r="E93" s="714">
        <v>88715</v>
      </c>
      <c r="F93" s="716" t="s">
        <v>1446</v>
      </c>
      <c r="G93" s="715" t="s">
        <v>108</v>
      </c>
      <c r="H93" s="714">
        <v>1.04E-2</v>
      </c>
      <c r="I93" s="715">
        <v>330.81</v>
      </c>
      <c r="J93" s="717">
        <v>3.44</v>
      </c>
    </row>
    <row r="94" spans="2:12" ht="30" customHeight="1">
      <c r="B94" s="712">
        <v>12</v>
      </c>
      <c r="C94" s="1111" t="s">
        <v>2901</v>
      </c>
      <c r="D94" s="1111"/>
      <c r="E94" s="1111"/>
      <c r="F94" s="1111"/>
      <c r="G94" s="1101" t="s">
        <v>104</v>
      </c>
      <c r="H94" s="1101"/>
      <c r="I94" s="1106">
        <v>185.48</v>
      </c>
      <c r="J94" s="1107"/>
      <c r="L94" s="720"/>
    </row>
    <row r="95" spans="2:12">
      <c r="B95" s="713" t="s">
        <v>2215</v>
      </c>
      <c r="C95" s="714" t="s">
        <v>1440</v>
      </c>
      <c r="D95" s="715" t="s">
        <v>1441</v>
      </c>
      <c r="E95" s="714">
        <v>20</v>
      </c>
      <c r="F95" s="716" t="s">
        <v>1459</v>
      </c>
      <c r="G95" s="715" t="s">
        <v>104</v>
      </c>
      <c r="H95" s="714">
        <v>1</v>
      </c>
      <c r="I95" s="715">
        <v>136</v>
      </c>
      <c r="J95" s="717">
        <v>136</v>
      </c>
      <c r="L95" s="648"/>
    </row>
    <row r="96" spans="2:12">
      <c r="B96" s="516" t="s">
        <v>2216</v>
      </c>
      <c r="C96" s="718" t="s">
        <v>127</v>
      </c>
      <c r="D96" s="197" t="s">
        <v>106</v>
      </c>
      <c r="E96" s="718">
        <v>88309</v>
      </c>
      <c r="F96" s="513" t="s">
        <v>112</v>
      </c>
      <c r="G96" s="197" t="s">
        <v>105</v>
      </c>
      <c r="H96" s="718">
        <v>1.5</v>
      </c>
      <c r="I96" s="197">
        <v>16.89</v>
      </c>
      <c r="J96" s="719">
        <v>25.34</v>
      </c>
    </row>
    <row r="97" spans="2:12">
      <c r="B97" s="713" t="s">
        <v>2217</v>
      </c>
      <c r="C97" s="714" t="s">
        <v>127</v>
      </c>
      <c r="D97" s="715" t="s">
        <v>106</v>
      </c>
      <c r="E97" s="714">
        <v>88316</v>
      </c>
      <c r="F97" s="716" t="s">
        <v>107</v>
      </c>
      <c r="G97" s="715" t="s">
        <v>105</v>
      </c>
      <c r="H97" s="714">
        <v>1.8</v>
      </c>
      <c r="I97" s="715">
        <v>13.41</v>
      </c>
      <c r="J97" s="717">
        <v>24.14</v>
      </c>
    </row>
    <row r="98" spans="2:12" ht="23.25" customHeight="1">
      <c r="B98" s="712">
        <v>13</v>
      </c>
      <c r="C98" s="1111" t="s">
        <v>1503</v>
      </c>
      <c r="D98" s="1111"/>
      <c r="E98" s="1111"/>
      <c r="F98" s="1111"/>
      <c r="G98" s="1101" t="s">
        <v>111</v>
      </c>
      <c r="H98" s="1101"/>
      <c r="I98" s="1102">
        <v>15.47</v>
      </c>
      <c r="J98" s="1103"/>
      <c r="L98" s="720"/>
    </row>
    <row r="99" spans="2:12" ht="22.5">
      <c r="B99" s="713" t="s">
        <v>2219</v>
      </c>
      <c r="C99" s="714" t="s">
        <v>127</v>
      </c>
      <c r="D99" s="715" t="s">
        <v>109</v>
      </c>
      <c r="E99" s="714">
        <v>3767</v>
      </c>
      <c r="F99" s="716" t="s">
        <v>1919</v>
      </c>
      <c r="G99" s="715" t="s">
        <v>385</v>
      </c>
      <c r="H99" s="714">
        <v>0.06</v>
      </c>
      <c r="I99" s="715">
        <v>0.52</v>
      </c>
      <c r="J99" s="717">
        <v>0.03</v>
      </c>
      <c r="L99" s="648"/>
    </row>
    <row r="100" spans="2:12" ht="22.5">
      <c r="B100" s="516" t="s">
        <v>2220</v>
      </c>
      <c r="C100" s="718" t="s">
        <v>127</v>
      </c>
      <c r="D100" s="197" t="s">
        <v>109</v>
      </c>
      <c r="E100" s="718">
        <v>4056</v>
      </c>
      <c r="F100" s="513" t="s">
        <v>1858</v>
      </c>
      <c r="G100" s="197" t="s">
        <v>393</v>
      </c>
      <c r="H100" s="718">
        <v>0.16400000000000001</v>
      </c>
      <c r="I100" s="197">
        <v>24</v>
      </c>
      <c r="J100" s="719">
        <v>3.94</v>
      </c>
    </row>
    <row r="101" spans="2:12">
      <c r="B101" s="713" t="s">
        <v>2221</v>
      </c>
      <c r="C101" s="714" t="s">
        <v>127</v>
      </c>
      <c r="D101" s="715" t="s">
        <v>106</v>
      </c>
      <c r="E101" s="714">
        <v>88310</v>
      </c>
      <c r="F101" s="716" t="s">
        <v>382</v>
      </c>
      <c r="G101" s="715" t="s">
        <v>105</v>
      </c>
      <c r="H101" s="714">
        <v>0.504</v>
      </c>
      <c r="I101" s="715">
        <v>17.899999999999999</v>
      </c>
      <c r="J101" s="717">
        <v>9.02</v>
      </c>
    </row>
    <row r="102" spans="2:12">
      <c r="B102" s="516" t="s">
        <v>2222</v>
      </c>
      <c r="C102" s="718" t="s">
        <v>127</v>
      </c>
      <c r="D102" s="197" t="s">
        <v>106</v>
      </c>
      <c r="E102" s="718">
        <v>88316</v>
      </c>
      <c r="F102" s="513" t="s">
        <v>107</v>
      </c>
      <c r="G102" s="197" t="s">
        <v>105</v>
      </c>
      <c r="H102" s="718">
        <v>0.185</v>
      </c>
      <c r="I102" s="197">
        <v>13.41</v>
      </c>
      <c r="J102" s="719">
        <v>2.48</v>
      </c>
    </row>
    <row r="103" spans="2:12" ht="24" customHeight="1">
      <c r="B103" s="712">
        <v>14</v>
      </c>
      <c r="C103" s="1111" t="s">
        <v>1590</v>
      </c>
      <c r="D103" s="1111"/>
      <c r="E103" s="1111"/>
      <c r="F103" s="1111"/>
      <c r="G103" s="1101" t="s">
        <v>111</v>
      </c>
      <c r="H103" s="1101"/>
      <c r="I103" s="1102">
        <v>13.08</v>
      </c>
      <c r="J103" s="1103"/>
      <c r="L103" s="720"/>
    </row>
    <row r="104" spans="2:12" ht="22.5">
      <c r="B104" s="713" t="s">
        <v>2225</v>
      </c>
      <c r="C104" s="714" t="s">
        <v>127</v>
      </c>
      <c r="D104" s="715" t="s">
        <v>109</v>
      </c>
      <c r="E104" s="714">
        <v>3767</v>
      </c>
      <c r="F104" s="716" t="s">
        <v>1919</v>
      </c>
      <c r="G104" s="715" t="s">
        <v>385</v>
      </c>
      <c r="H104" s="714">
        <v>0.06</v>
      </c>
      <c r="I104" s="715">
        <v>0.52</v>
      </c>
      <c r="J104" s="717">
        <v>0.03</v>
      </c>
      <c r="L104" s="648"/>
    </row>
    <row r="105" spans="2:12" ht="22.5">
      <c r="B105" s="516" t="s">
        <v>2226</v>
      </c>
      <c r="C105" s="718" t="s">
        <v>127</v>
      </c>
      <c r="D105" s="197" t="s">
        <v>109</v>
      </c>
      <c r="E105" s="718">
        <v>4056</v>
      </c>
      <c r="F105" s="513" t="s">
        <v>1858</v>
      </c>
      <c r="G105" s="197" t="s">
        <v>393</v>
      </c>
      <c r="H105" s="718">
        <v>0.16400000000000001</v>
      </c>
      <c r="I105" s="197">
        <v>24</v>
      </c>
      <c r="J105" s="719">
        <v>3.94</v>
      </c>
    </row>
    <row r="106" spans="2:12">
      <c r="B106" s="713" t="s">
        <v>2227</v>
      </c>
      <c r="C106" s="714" t="s">
        <v>127</v>
      </c>
      <c r="D106" s="715" t="s">
        <v>106</v>
      </c>
      <c r="E106" s="714">
        <v>88310</v>
      </c>
      <c r="F106" s="716" t="s">
        <v>382</v>
      </c>
      <c r="G106" s="715" t="s">
        <v>105</v>
      </c>
      <c r="H106" s="714">
        <v>0.42899999999999999</v>
      </c>
      <c r="I106" s="715">
        <v>17.899999999999999</v>
      </c>
      <c r="J106" s="717">
        <v>7.68</v>
      </c>
    </row>
    <row r="107" spans="2:12">
      <c r="B107" s="516" t="s">
        <v>2229</v>
      </c>
      <c r="C107" s="718" t="s">
        <v>127</v>
      </c>
      <c r="D107" s="197" t="s">
        <v>106</v>
      </c>
      <c r="E107" s="718">
        <v>88316</v>
      </c>
      <c r="F107" s="513" t="s">
        <v>107</v>
      </c>
      <c r="G107" s="197" t="s">
        <v>105</v>
      </c>
      <c r="H107" s="718">
        <v>0.107</v>
      </c>
      <c r="I107" s="197">
        <v>13.41</v>
      </c>
      <c r="J107" s="719">
        <v>1.43</v>
      </c>
    </row>
    <row r="108" spans="2:12" ht="45.75" customHeight="1">
      <c r="B108" s="712">
        <v>15</v>
      </c>
      <c r="C108" s="1111" t="s">
        <v>1492</v>
      </c>
      <c r="D108" s="1111"/>
      <c r="E108" s="1111"/>
      <c r="F108" s="1111"/>
      <c r="G108" s="1101" t="s">
        <v>284</v>
      </c>
      <c r="H108" s="1101"/>
      <c r="I108" s="1102">
        <v>80.94</v>
      </c>
      <c r="J108" s="1103"/>
    </row>
    <row r="109" spans="2:12" ht="33.75" customHeight="1">
      <c r="B109" s="713" t="s">
        <v>2235</v>
      </c>
      <c r="C109" s="714" t="s">
        <v>127</v>
      </c>
      <c r="D109" s="715" t="s">
        <v>106</v>
      </c>
      <c r="E109" s="714">
        <v>90447</v>
      </c>
      <c r="F109" s="716" t="s">
        <v>348</v>
      </c>
      <c r="G109" s="715" t="s">
        <v>104</v>
      </c>
      <c r="H109" s="714">
        <v>2.2000000000000002</v>
      </c>
      <c r="I109" s="715">
        <v>4.12</v>
      </c>
      <c r="J109" s="717">
        <v>9.06</v>
      </c>
    </row>
    <row r="110" spans="2:12" ht="22.5" customHeight="1">
      <c r="B110" s="516" t="s">
        <v>2902</v>
      </c>
      <c r="C110" s="718" t="s">
        <v>127</v>
      </c>
      <c r="D110" s="197" t="s">
        <v>106</v>
      </c>
      <c r="E110" s="718">
        <v>90456</v>
      </c>
      <c r="F110" s="513" t="s">
        <v>350</v>
      </c>
      <c r="G110" s="197" t="s">
        <v>284</v>
      </c>
      <c r="H110" s="718">
        <v>1</v>
      </c>
      <c r="I110" s="197">
        <v>2.64</v>
      </c>
      <c r="J110" s="719">
        <v>2.64</v>
      </c>
    </row>
    <row r="111" spans="2:12" ht="33.75" customHeight="1">
      <c r="B111" s="713" t="s">
        <v>2903</v>
      </c>
      <c r="C111" s="714" t="s">
        <v>127</v>
      </c>
      <c r="D111" s="715" t="s">
        <v>106</v>
      </c>
      <c r="E111" s="714">
        <v>90466</v>
      </c>
      <c r="F111" s="716" t="s">
        <v>352</v>
      </c>
      <c r="G111" s="715" t="s">
        <v>104</v>
      </c>
      <c r="H111" s="714">
        <v>2.2000000000000002</v>
      </c>
      <c r="I111" s="715">
        <v>8.49</v>
      </c>
      <c r="J111" s="717">
        <v>18.68</v>
      </c>
    </row>
    <row r="112" spans="2:12" ht="45" customHeight="1">
      <c r="B112" s="516" t="s">
        <v>2904</v>
      </c>
      <c r="C112" s="718" t="s">
        <v>127</v>
      </c>
      <c r="D112" s="197" t="s">
        <v>106</v>
      </c>
      <c r="E112" s="718">
        <v>91842</v>
      </c>
      <c r="F112" s="849" t="s">
        <v>289</v>
      </c>
      <c r="G112" s="197" t="s">
        <v>104</v>
      </c>
      <c r="H112" s="718">
        <v>2</v>
      </c>
      <c r="I112" s="197">
        <v>3.62</v>
      </c>
      <c r="J112" s="719">
        <v>7.24</v>
      </c>
    </row>
    <row r="113" spans="2:10" ht="45" customHeight="1">
      <c r="B113" s="713" t="s">
        <v>2905</v>
      </c>
      <c r="C113" s="714" t="s">
        <v>127</v>
      </c>
      <c r="D113" s="715" t="s">
        <v>106</v>
      </c>
      <c r="E113" s="714">
        <v>91852</v>
      </c>
      <c r="F113" s="716" t="s">
        <v>292</v>
      </c>
      <c r="G113" s="715" t="s">
        <v>104</v>
      </c>
      <c r="H113" s="714">
        <v>2.2000000000000002</v>
      </c>
      <c r="I113" s="715">
        <v>5.2</v>
      </c>
      <c r="J113" s="717">
        <v>11.44</v>
      </c>
    </row>
    <row r="114" spans="2:10" ht="33.75" customHeight="1">
      <c r="B114" s="516" t="s">
        <v>2906</v>
      </c>
      <c r="C114" s="718" t="s">
        <v>127</v>
      </c>
      <c r="D114" s="197" t="s">
        <v>106</v>
      </c>
      <c r="E114" s="718">
        <v>91924</v>
      </c>
      <c r="F114" s="849" t="s">
        <v>307</v>
      </c>
      <c r="G114" s="197" t="s">
        <v>104</v>
      </c>
      <c r="H114" s="718">
        <v>8.4</v>
      </c>
      <c r="I114" s="197">
        <v>2.41</v>
      </c>
      <c r="J114" s="719">
        <v>20.239999999999998</v>
      </c>
    </row>
    <row r="115" spans="2:10" ht="22.5" customHeight="1">
      <c r="B115" s="713" t="s">
        <v>2907</v>
      </c>
      <c r="C115" s="714" t="s">
        <v>127</v>
      </c>
      <c r="D115" s="715" t="s">
        <v>106</v>
      </c>
      <c r="E115" s="714">
        <v>91937</v>
      </c>
      <c r="F115" s="716" t="s">
        <v>319</v>
      </c>
      <c r="G115" s="715" t="s">
        <v>284</v>
      </c>
      <c r="H115" s="714">
        <v>0.375</v>
      </c>
      <c r="I115" s="715">
        <v>6.64</v>
      </c>
      <c r="J115" s="717">
        <v>2.4900000000000002</v>
      </c>
    </row>
    <row r="116" spans="2:10" ht="33.75" customHeight="1">
      <c r="B116" s="516" t="s">
        <v>2908</v>
      </c>
      <c r="C116" s="718" t="s">
        <v>127</v>
      </c>
      <c r="D116" s="197" t="s">
        <v>106</v>
      </c>
      <c r="E116" s="718">
        <v>91940</v>
      </c>
      <c r="F116" s="849" t="s">
        <v>320</v>
      </c>
      <c r="G116" s="197" t="s">
        <v>284</v>
      </c>
      <c r="H116" s="718">
        <v>1</v>
      </c>
      <c r="I116" s="197">
        <v>9.15</v>
      </c>
      <c r="J116" s="719">
        <v>9.15</v>
      </c>
    </row>
    <row r="117" spans="2:10" ht="41.25" customHeight="1">
      <c r="B117" s="712">
        <v>16</v>
      </c>
      <c r="C117" s="1111" t="s">
        <v>1493</v>
      </c>
      <c r="D117" s="1111"/>
      <c r="E117" s="1111"/>
      <c r="F117" s="1111"/>
      <c r="G117" s="1101" t="s">
        <v>284</v>
      </c>
      <c r="H117" s="1101"/>
      <c r="I117" s="1102">
        <v>7.8</v>
      </c>
      <c r="J117" s="1103"/>
    </row>
    <row r="118" spans="2:10" ht="33.75">
      <c r="B118" s="713" t="s">
        <v>2378</v>
      </c>
      <c r="C118" s="714" t="s">
        <v>127</v>
      </c>
      <c r="D118" s="715" t="s">
        <v>109</v>
      </c>
      <c r="E118" s="714">
        <v>1570</v>
      </c>
      <c r="F118" s="716" t="s">
        <v>1955</v>
      </c>
      <c r="G118" s="715" t="s">
        <v>385</v>
      </c>
      <c r="H118" s="714">
        <v>1</v>
      </c>
      <c r="I118" s="715">
        <v>0.56000000000000005</v>
      </c>
      <c r="J118" s="717">
        <v>0.56000000000000005</v>
      </c>
    </row>
    <row r="119" spans="2:10">
      <c r="B119" s="516" t="s">
        <v>2909</v>
      </c>
      <c r="C119" s="718" t="s">
        <v>127</v>
      </c>
      <c r="D119" s="197" t="s">
        <v>109</v>
      </c>
      <c r="E119" s="718">
        <v>34653</v>
      </c>
      <c r="F119" s="513" t="s">
        <v>1901</v>
      </c>
      <c r="G119" s="197" t="s">
        <v>385</v>
      </c>
      <c r="H119" s="718">
        <v>1</v>
      </c>
      <c r="I119" s="197">
        <v>5.79</v>
      </c>
      <c r="J119" s="719">
        <v>5.79</v>
      </c>
    </row>
    <row r="120" spans="2:10" ht="22.5" customHeight="1">
      <c r="B120" s="713" t="s">
        <v>2910</v>
      </c>
      <c r="C120" s="714" t="s">
        <v>127</v>
      </c>
      <c r="D120" s="715" t="s">
        <v>106</v>
      </c>
      <c r="E120" s="714">
        <v>88247</v>
      </c>
      <c r="F120" s="716" t="s">
        <v>370</v>
      </c>
      <c r="G120" s="715" t="s">
        <v>105</v>
      </c>
      <c r="H120" s="714">
        <v>4.8000000000000001E-2</v>
      </c>
      <c r="I120" s="715">
        <v>13.1</v>
      </c>
      <c r="J120" s="717">
        <v>0.63</v>
      </c>
    </row>
    <row r="121" spans="2:10" ht="15" customHeight="1">
      <c r="B121" s="516" t="s">
        <v>2911</v>
      </c>
      <c r="C121" s="718" t="s">
        <v>127</v>
      </c>
      <c r="D121" s="197" t="s">
        <v>106</v>
      </c>
      <c r="E121" s="718">
        <v>88264</v>
      </c>
      <c r="F121" s="513" t="s">
        <v>377</v>
      </c>
      <c r="G121" s="197" t="s">
        <v>105</v>
      </c>
      <c r="H121" s="718">
        <v>4.8000000000000001E-2</v>
      </c>
      <c r="I121" s="197">
        <v>17.04</v>
      </c>
      <c r="J121" s="719">
        <v>0.82</v>
      </c>
    </row>
    <row r="122" spans="2:10" ht="38.25" customHeight="1">
      <c r="B122" s="712">
        <v>17</v>
      </c>
      <c r="C122" s="1111" t="s">
        <v>1494</v>
      </c>
      <c r="D122" s="1111"/>
      <c r="E122" s="1111"/>
      <c r="F122" s="1111"/>
      <c r="G122" s="1101" t="s">
        <v>284</v>
      </c>
      <c r="H122" s="1101"/>
      <c r="I122" s="1102">
        <v>103.57</v>
      </c>
      <c r="J122" s="1103"/>
    </row>
    <row r="123" spans="2:10">
      <c r="B123" s="713" t="s">
        <v>2380</v>
      </c>
      <c r="C123" s="714" t="s">
        <v>127</v>
      </c>
      <c r="D123" s="715" t="s">
        <v>1441</v>
      </c>
      <c r="E123" s="714">
        <v>7</v>
      </c>
      <c r="F123" s="716" t="s">
        <v>1512</v>
      </c>
      <c r="G123" s="715" t="s">
        <v>1455</v>
      </c>
      <c r="H123" s="714">
        <v>1</v>
      </c>
      <c r="I123" s="715">
        <v>88</v>
      </c>
      <c r="J123" s="717">
        <v>88</v>
      </c>
    </row>
    <row r="124" spans="2:10" ht="22.5" customHeight="1">
      <c r="B124" s="516" t="s">
        <v>2912</v>
      </c>
      <c r="C124" s="718" t="s">
        <v>127</v>
      </c>
      <c r="D124" s="197" t="s">
        <v>106</v>
      </c>
      <c r="E124" s="718">
        <v>88247</v>
      </c>
      <c r="F124" s="513" t="s">
        <v>370</v>
      </c>
      <c r="G124" s="197" t="s">
        <v>105</v>
      </c>
      <c r="H124" s="718">
        <v>0.2883</v>
      </c>
      <c r="I124" s="197">
        <v>13.1</v>
      </c>
      <c r="J124" s="719">
        <v>3.78</v>
      </c>
    </row>
    <row r="125" spans="2:10" ht="15" customHeight="1">
      <c r="B125" s="713" t="s">
        <v>2913</v>
      </c>
      <c r="C125" s="714" t="s">
        <v>127</v>
      </c>
      <c r="D125" s="715" t="s">
        <v>106</v>
      </c>
      <c r="E125" s="714">
        <v>88264</v>
      </c>
      <c r="F125" s="716" t="s">
        <v>377</v>
      </c>
      <c r="G125" s="715" t="s">
        <v>105</v>
      </c>
      <c r="H125" s="714">
        <v>0.69199999999999995</v>
      </c>
      <c r="I125" s="715">
        <v>17.04</v>
      </c>
      <c r="J125" s="717">
        <v>11.79</v>
      </c>
    </row>
    <row r="126" spans="2:10" ht="31.5" customHeight="1">
      <c r="B126" s="712">
        <v>18</v>
      </c>
      <c r="C126" s="1111" t="s">
        <v>1495</v>
      </c>
      <c r="D126" s="1111"/>
      <c r="E126" s="1111"/>
      <c r="F126" s="1111"/>
      <c r="G126" s="1101" t="s">
        <v>1455</v>
      </c>
      <c r="H126" s="1101"/>
      <c r="I126" s="1102">
        <v>103.57</v>
      </c>
      <c r="J126" s="1103"/>
    </row>
    <row r="127" spans="2:10">
      <c r="B127" s="713" t="s">
        <v>2382</v>
      </c>
      <c r="C127" s="714" t="s">
        <v>127</v>
      </c>
      <c r="D127" s="715" t="s">
        <v>1441</v>
      </c>
      <c r="E127" s="714">
        <v>7</v>
      </c>
      <c r="F127" s="716" t="s">
        <v>1512</v>
      </c>
      <c r="G127" s="715" t="s">
        <v>1455</v>
      </c>
      <c r="H127" s="714">
        <v>1</v>
      </c>
      <c r="I127" s="715">
        <v>88</v>
      </c>
      <c r="J127" s="717">
        <v>88</v>
      </c>
    </row>
    <row r="128" spans="2:10" ht="22.5" customHeight="1">
      <c r="B128" s="516" t="s">
        <v>2914</v>
      </c>
      <c r="C128" s="718" t="s">
        <v>127</v>
      </c>
      <c r="D128" s="197" t="s">
        <v>106</v>
      </c>
      <c r="E128" s="718">
        <v>88247</v>
      </c>
      <c r="F128" s="513" t="s">
        <v>370</v>
      </c>
      <c r="G128" s="197" t="s">
        <v>105</v>
      </c>
      <c r="H128" s="718">
        <v>0.2883</v>
      </c>
      <c r="I128" s="197">
        <v>13.1</v>
      </c>
      <c r="J128" s="719">
        <v>3.78</v>
      </c>
    </row>
    <row r="129" spans="2:10">
      <c r="B129" s="713" t="s">
        <v>2915</v>
      </c>
      <c r="C129" s="714" t="s">
        <v>127</v>
      </c>
      <c r="D129" s="715" t="s">
        <v>106</v>
      </c>
      <c r="E129" s="714">
        <v>88264</v>
      </c>
      <c r="F129" s="716" t="s">
        <v>377</v>
      </c>
      <c r="G129" s="715" t="s">
        <v>105</v>
      </c>
      <c r="H129" s="714">
        <v>0.69199999999999995</v>
      </c>
      <c r="I129" s="715">
        <v>17.04</v>
      </c>
      <c r="J129" s="717">
        <v>11.79</v>
      </c>
    </row>
    <row r="130" spans="2:10" ht="28.5" customHeight="1">
      <c r="B130" s="712">
        <v>19</v>
      </c>
      <c r="C130" s="1111" t="s">
        <v>1517</v>
      </c>
      <c r="D130" s="1111"/>
      <c r="E130" s="1111"/>
      <c r="F130" s="1111"/>
      <c r="G130" s="1101" t="s">
        <v>284</v>
      </c>
      <c r="H130" s="1101"/>
      <c r="I130" s="1102">
        <v>34.1</v>
      </c>
      <c r="J130" s="1103"/>
    </row>
    <row r="131" spans="2:10">
      <c r="B131" s="713" t="s">
        <v>2384</v>
      </c>
      <c r="C131" s="714" t="s">
        <v>127</v>
      </c>
      <c r="D131" s="715" t="s">
        <v>1441</v>
      </c>
      <c r="E131" s="714">
        <v>8</v>
      </c>
      <c r="F131" s="716" t="s">
        <v>1511</v>
      </c>
      <c r="G131" s="715" t="s">
        <v>1455</v>
      </c>
      <c r="H131" s="714">
        <v>1</v>
      </c>
      <c r="I131" s="715">
        <v>24</v>
      </c>
      <c r="J131" s="717">
        <v>24</v>
      </c>
    </row>
    <row r="132" spans="2:10" ht="22.5" customHeight="1">
      <c r="B132" s="516" t="s">
        <v>2916</v>
      </c>
      <c r="C132" s="718" t="s">
        <v>127</v>
      </c>
      <c r="D132" s="197" t="s">
        <v>106</v>
      </c>
      <c r="E132" s="718">
        <v>88247</v>
      </c>
      <c r="F132" s="513" t="s">
        <v>370</v>
      </c>
      <c r="G132" s="197" t="s">
        <v>105</v>
      </c>
      <c r="H132" s="718">
        <v>0.18329999999999999</v>
      </c>
      <c r="I132" s="197">
        <v>13.1</v>
      </c>
      <c r="J132" s="719">
        <v>2.4</v>
      </c>
    </row>
    <row r="133" spans="2:10">
      <c r="B133" s="713" t="s">
        <v>2917</v>
      </c>
      <c r="C133" s="714" t="s">
        <v>127</v>
      </c>
      <c r="D133" s="715" t="s">
        <v>106</v>
      </c>
      <c r="E133" s="714">
        <v>88264</v>
      </c>
      <c r="F133" s="716" t="s">
        <v>377</v>
      </c>
      <c r="G133" s="715" t="s">
        <v>105</v>
      </c>
      <c r="H133" s="714">
        <v>0.45179999999999998</v>
      </c>
      <c r="I133" s="715">
        <v>17.04</v>
      </c>
      <c r="J133" s="717">
        <v>7.7</v>
      </c>
    </row>
    <row r="134" spans="2:10" ht="31.5" customHeight="1">
      <c r="B134" s="712">
        <v>20</v>
      </c>
      <c r="C134" s="1111" t="s">
        <v>1496</v>
      </c>
      <c r="D134" s="1111"/>
      <c r="E134" s="1111"/>
      <c r="F134" s="1111"/>
      <c r="G134" s="1101" t="s">
        <v>284</v>
      </c>
      <c r="H134" s="1101"/>
      <c r="I134" s="1102">
        <v>115.47</v>
      </c>
      <c r="J134" s="1103"/>
    </row>
    <row r="135" spans="2:10">
      <c r="B135" s="713" t="s">
        <v>2386</v>
      </c>
      <c r="C135" s="714" t="s">
        <v>127</v>
      </c>
      <c r="D135" s="715" t="s">
        <v>1441</v>
      </c>
      <c r="E135" s="714">
        <v>11</v>
      </c>
      <c r="F135" s="716" t="s">
        <v>1514</v>
      </c>
      <c r="G135" s="715" t="s">
        <v>1455</v>
      </c>
      <c r="H135" s="714">
        <v>1</v>
      </c>
      <c r="I135" s="715">
        <v>99.9</v>
      </c>
      <c r="J135" s="717">
        <v>99.9</v>
      </c>
    </row>
    <row r="136" spans="2:10" ht="22.5" customHeight="1">
      <c r="B136" s="516" t="s">
        <v>2918</v>
      </c>
      <c r="C136" s="718" t="s">
        <v>127</v>
      </c>
      <c r="D136" s="197" t="s">
        <v>106</v>
      </c>
      <c r="E136" s="718">
        <v>88247</v>
      </c>
      <c r="F136" s="513" t="s">
        <v>370</v>
      </c>
      <c r="G136" s="197" t="s">
        <v>105</v>
      </c>
      <c r="H136" s="718">
        <v>0.2883</v>
      </c>
      <c r="I136" s="197">
        <v>13.1</v>
      </c>
      <c r="J136" s="719">
        <v>3.78</v>
      </c>
    </row>
    <row r="137" spans="2:10">
      <c r="B137" s="713" t="s">
        <v>2919</v>
      </c>
      <c r="C137" s="714" t="s">
        <v>127</v>
      </c>
      <c r="D137" s="715" t="s">
        <v>106</v>
      </c>
      <c r="E137" s="714">
        <v>88264</v>
      </c>
      <c r="F137" s="716" t="s">
        <v>377</v>
      </c>
      <c r="G137" s="715" t="s">
        <v>105</v>
      </c>
      <c r="H137" s="714">
        <v>0.69199999999999995</v>
      </c>
      <c r="I137" s="715">
        <v>17.04</v>
      </c>
      <c r="J137" s="717">
        <v>11.79</v>
      </c>
    </row>
    <row r="138" spans="2:10" ht="28.5" customHeight="1">
      <c r="B138" s="712">
        <v>21</v>
      </c>
      <c r="C138" s="1111" t="s">
        <v>1497</v>
      </c>
      <c r="D138" s="1111"/>
      <c r="E138" s="1111"/>
      <c r="F138" s="1111"/>
      <c r="G138" s="1101" t="s">
        <v>284</v>
      </c>
      <c r="H138" s="1101"/>
      <c r="I138" s="1102">
        <v>145.63999999999999</v>
      </c>
      <c r="J138" s="1103"/>
    </row>
    <row r="139" spans="2:10">
      <c r="B139" s="713" t="s">
        <v>2388</v>
      </c>
      <c r="C139" s="714" t="s">
        <v>127</v>
      </c>
      <c r="D139" s="715" t="s">
        <v>1441</v>
      </c>
      <c r="E139" s="714">
        <v>9</v>
      </c>
      <c r="F139" s="716" t="s">
        <v>1516</v>
      </c>
      <c r="G139" s="715" t="s">
        <v>1455</v>
      </c>
      <c r="H139" s="714">
        <v>1</v>
      </c>
      <c r="I139" s="715">
        <v>135</v>
      </c>
      <c r="J139" s="717">
        <v>135</v>
      </c>
    </row>
    <row r="140" spans="2:10" ht="22.5" customHeight="1">
      <c r="B140" s="516" t="s">
        <v>2417</v>
      </c>
      <c r="C140" s="718" t="s">
        <v>127</v>
      </c>
      <c r="D140" s="197" t="s">
        <v>106</v>
      </c>
      <c r="E140" s="718">
        <v>88247</v>
      </c>
      <c r="F140" s="513" t="s">
        <v>370</v>
      </c>
      <c r="G140" s="197" t="s">
        <v>105</v>
      </c>
      <c r="H140" s="718">
        <v>0.19719999999999999</v>
      </c>
      <c r="I140" s="197">
        <v>13.1</v>
      </c>
      <c r="J140" s="719">
        <v>2.58</v>
      </c>
    </row>
    <row r="141" spans="2:10">
      <c r="B141" s="713" t="s">
        <v>2419</v>
      </c>
      <c r="C141" s="714" t="s">
        <v>127</v>
      </c>
      <c r="D141" s="715" t="s">
        <v>106</v>
      </c>
      <c r="E141" s="714">
        <v>88264</v>
      </c>
      <c r="F141" s="716" t="s">
        <v>377</v>
      </c>
      <c r="G141" s="715" t="s">
        <v>105</v>
      </c>
      <c r="H141" s="714">
        <v>0.47320000000000001</v>
      </c>
      <c r="I141" s="715">
        <v>17.04</v>
      </c>
      <c r="J141" s="717">
        <v>8.06</v>
      </c>
    </row>
    <row r="142" spans="2:10" ht="35.25" customHeight="1">
      <c r="B142" s="712">
        <v>22</v>
      </c>
      <c r="C142" s="1111" t="s">
        <v>1509</v>
      </c>
      <c r="D142" s="1111"/>
      <c r="E142" s="1111"/>
      <c r="F142" s="1111"/>
      <c r="G142" s="1101" t="s">
        <v>1455</v>
      </c>
      <c r="H142" s="1101"/>
      <c r="I142" s="1102">
        <v>954.74</v>
      </c>
      <c r="J142" s="1103"/>
    </row>
    <row r="143" spans="2:10">
      <c r="B143" s="713" t="s">
        <v>2390</v>
      </c>
      <c r="C143" s="714" t="s">
        <v>127</v>
      </c>
      <c r="D143" s="715" t="s">
        <v>1441</v>
      </c>
      <c r="E143" s="826">
        <v>16</v>
      </c>
      <c r="F143" s="716" t="s">
        <v>1507</v>
      </c>
      <c r="G143" s="715" t="s">
        <v>1455</v>
      </c>
      <c r="H143" s="714">
        <v>1.65</v>
      </c>
      <c r="I143" s="715">
        <v>420</v>
      </c>
      <c r="J143" s="717">
        <v>693</v>
      </c>
    </row>
    <row r="144" spans="2:10">
      <c r="B144" s="516" t="s">
        <v>2920</v>
      </c>
      <c r="C144" s="718" t="s">
        <v>127</v>
      </c>
      <c r="D144" s="197" t="s">
        <v>1441</v>
      </c>
      <c r="E144" s="718">
        <v>13</v>
      </c>
      <c r="F144" s="513" t="s">
        <v>1504</v>
      </c>
      <c r="G144" s="197" t="s">
        <v>1455</v>
      </c>
      <c r="H144" s="718">
        <v>1</v>
      </c>
      <c r="I144" s="197">
        <v>124</v>
      </c>
      <c r="J144" s="719">
        <v>124</v>
      </c>
    </row>
    <row r="145" spans="2:11">
      <c r="B145" s="713" t="s">
        <v>2921</v>
      </c>
      <c r="C145" s="714" t="s">
        <v>127</v>
      </c>
      <c r="D145" s="715" t="s">
        <v>1441</v>
      </c>
      <c r="E145" s="714">
        <v>12</v>
      </c>
      <c r="F145" s="716" t="s">
        <v>1515</v>
      </c>
      <c r="G145" s="715" t="s">
        <v>1455</v>
      </c>
      <c r="H145" s="714">
        <v>0.66</v>
      </c>
      <c r="I145" s="715">
        <v>159.9</v>
      </c>
      <c r="J145" s="717">
        <v>105.53</v>
      </c>
      <c r="K145" s="820"/>
    </row>
    <row r="146" spans="2:11" ht="22.5">
      <c r="B146" s="516" t="s">
        <v>2922</v>
      </c>
      <c r="C146" s="718" t="s">
        <v>127</v>
      </c>
      <c r="D146" s="197" t="s">
        <v>109</v>
      </c>
      <c r="E146" s="718">
        <v>20111</v>
      </c>
      <c r="F146" s="513" t="s">
        <v>1909</v>
      </c>
      <c r="G146" s="197" t="s">
        <v>385</v>
      </c>
      <c r="H146" s="718">
        <v>0.15</v>
      </c>
      <c r="I146" s="197">
        <v>7.5</v>
      </c>
      <c r="J146" s="719">
        <v>1.1299999999999999</v>
      </c>
    </row>
    <row r="147" spans="2:11" ht="22.5">
      <c r="B147" s="713" t="s">
        <v>2923</v>
      </c>
      <c r="C147" s="714" t="s">
        <v>127</v>
      </c>
      <c r="D147" s="715" t="s">
        <v>106</v>
      </c>
      <c r="E147" s="714">
        <v>88247</v>
      </c>
      <c r="F147" s="716" t="s">
        <v>370</v>
      </c>
      <c r="G147" s="715" t="s">
        <v>105</v>
      </c>
      <c r="H147" s="714">
        <v>1.0309999999999999</v>
      </c>
      <c r="I147" s="715">
        <v>13.1</v>
      </c>
      <c r="J147" s="717">
        <v>13.51</v>
      </c>
    </row>
    <row r="148" spans="2:11">
      <c r="B148" s="516" t="s">
        <v>2924</v>
      </c>
      <c r="C148" s="718" t="s">
        <v>127</v>
      </c>
      <c r="D148" s="197" t="s">
        <v>106</v>
      </c>
      <c r="E148" s="718">
        <v>88264</v>
      </c>
      <c r="F148" s="513" t="s">
        <v>377</v>
      </c>
      <c r="G148" s="197" t="s">
        <v>105</v>
      </c>
      <c r="H148" s="718">
        <v>1.0309999999999999</v>
      </c>
      <c r="I148" s="197">
        <v>17.04</v>
      </c>
      <c r="J148" s="719">
        <v>17.57</v>
      </c>
    </row>
    <row r="149" spans="2:11" ht="35.25" customHeight="1">
      <c r="B149" s="712">
        <v>23</v>
      </c>
      <c r="C149" s="1111" t="s">
        <v>1508</v>
      </c>
      <c r="D149" s="1111"/>
      <c r="E149" s="1111"/>
      <c r="F149" s="1111"/>
      <c r="G149" s="1101" t="s">
        <v>284</v>
      </c>
      <c r="H149" s="1101"/>
      <c r="I149" s="1102">
        <v>1739.11</v>
      </c>
      <c r="J149" s="1103"/>
    </row>
    <row r="150" spans="2:11" ht="22.5">
      <c r="B150" s="713" t="s">
        <v>2392</v>
      </c>
      <c r="C150" s="714" t="s">
        <v>127</v>
      </c>
      <c r="D150" s="715" t="s">
        <v>1441</v>
      </c>
      <c r="E150" s="826">
        <v>15</v>
      </c>
      <c r="F150" s="716" t="s">
        <v>1506</v>
      </c>
      <c r="G150" s="715" t="s">
        <v>1455</v>
      </c>
      <c r="H150" s="714">
        <v>4</v>
      </c>
      <c r="I150" s="715">
        <v>288.75</v>
      </c>
      <c r="J150" s="717">
        <v>1155</v>
      </c>
    </row>
    <row r="151" spans="2:11">
      <c r="B151" s="516" t="s">
        <v>2925</v>
      </c>
      <c r="C151" s="718" t="s">
        <v>127</v>
      </c>
      <c r="D151" s="197" t="s">
        <v>1441</v>
      </c>
      <c r="E151" s="718">
        <v>14</v>
      </c>
      <c r="F151" s="513" t="s">
        <v>1505</v>
      </c>
      <c r="G151" s="197" t="s">
        <v>1455</v>
      </c>
      <c r="H151" s="718">
        <v>1</v>
      </c>
      <c r="I151" s="197">
        <v>199.9</v>
      </c>
      <c r="J151" s="719">
        <v>199.9</v>
      </c>
    </row>
    <row r="152" spans="2:11">
      <c r="B152" s="713" t="s">
        <v>2926</v>
      </c>
      <c r="C152" s="714" t="s">
        <v>127</v>
      </c>
      <c r="D152" s="715" t="s">
        <v>1441</v>
      </c>
      <c r="E152" s="714">
        <v>10</v>
      </c>
      <c r="F152" s="716" t="s">
        <v>1513</v>
      </c>
      <c r="G152" s="715" t="s">
        <v>1455</v>
      </c>
      <c r="H152" s="714">
        <v>1.6</v>
      </c>
      <c r="I152" s="715">
        <v>220</v>
      </c>
      <c r="J152" s="717">
        <v>352</v>
      </c>
      <c r="K152" s="820"/>
    </row>
    <row r="153" spans="2:11" ht="22.5">
      <c r="B153" s="516" t="s">
        <v>2927</v>
      </c>
      <c r="C153" s="718" t="s">
        <v>127</v>
      </c>
      <c r="D153" s="197" t="s">
        <v>109</v>
      </c>
      <c r="E153" s="718">
        <v>20111</v>
      </c>
      <c r="F153" s="513" t="s">
        <v>1909</v>
      </c>
      <c r="G153" s="197" t="s">
        <v>385</v>
      </c>
      <c r="H153" s="718">
        <v>0.15</v>
      </c>
      <c r="I153" s="197">
        <v>7.5</v>
      </c>
      <c r="J153" s="719">
        <v>1.1299999999999999</v>
      </c>
    </row>
    <row r="154" spans="2:11" ht="22.5">
      <c r="B154" s="713" t="s">
        <v>2928</v>
      </c>
      <c r="C154" s="714" t="s">
        <v>127</v>
      </c>
      <c r="D154" s="715" t="s">
        <v>106</v>
      </c>
      <c r="E154" s="714">
        <v>88247</v>
      </c>
      <c r="F154" s="716" t="s">
        <v>370</v>
      </c>
      <c r="G154" s="715" t="s">
        <v>105</v>
      </c>
      <c r="H154" s="714">
        <v>1.0309999999999999</v>
      </c>
      <c r="I154" s="715">
        <v>13.1</v>
      </c>
      <c r="J154" s="717">
        <v>13.51</v>
      </c>
    </row>
    <row r="155" spans="2:11">
      <c r="B155" s="516" t="s">
        <v>2929</v>
      </c>
      <c r="C155" s="718" t="s">
        <v>127</v>
      </c>
      <c r="D155" s="197" t="s">
        <v>106</v>
      </c>
      <c r="E155" s="718">
        <v>88264</v>
      </c>
      <c r="F155" s="513" t="s">
        <v>377</v>
      </c>
      <c r="G155" s="197" t="s">
        <v>105</v>
      </c>
      <c r="H155" s="718">
        <v>1.0309999999999999</v>
      </c>
      <c r="I155" s="197">
        <v>17.04</v>
      </c>
      <c r="J155" s="719">
        <v>17.57</v>
      </c>
    </row>
    <row r="156" spans="2:11" ht="35.25" customHeight="1">
      <c r="B156" s="712">
        <v>24</v>
      </c>
      <c r="C156" s="1111" t="s">
        <v>1510</v>
      </c>
      <c r="D156" s="1111"/>
      <c r="E156" s="1111"/>
      <c r="F156" s="1111"/>
      <c r="G156" s="1101" t="s">
        <v>284</v>
      </c>
      <c r="H156" s="1101"/>
      <c r="I156" s="1102">
        <v>280.93</v>
      </c>
      <c r="J156" s="1103"/>
    </row>
    <row r="157" spans="2:11">
      <c r="B157" s="713" t="s">
        <v>2394</v>
      </c>
      <c r="C157" s="714" t="s">
        <v>127</v>
      </c>
      <c r="D157" s="715" t="s">
        <v>1441</v>
      </c>
      <c r="E157" s="714">
        <v>13</v>
      </c>
      <c r="F157" s="716" t="s">
        <v>1504</v>
      </c>
      <c r="G157" s="715" t="s">
        <v>1455</v>
      </c>
      <c r="H157" s="714">
        <v>1</v>
      </c>
      <c r="I157" s="715">
        <v>124</v>
      </c>
      <c r="J157" s="717">
        <v>124</v>
      </c>
    </row>
    <row r="158" spans="2:11">
      <c r="B158" s="516" t="s">
        <v>2930</v>
      </c>
      <c r="C158" s="718" t="s">
        <v>127</v>
      </c>
      <c r="D158" s="197" t="s">
        <v>1441</v>
      </c>
      <c r="E158" s="718">
        <v>12</v>
      </c>
      <c r="F158" s="513" t="s">
        <v>1515</v>
      </c>
      <c r="G158" s="197" t="s">
        <v>1455</v>
      </c>
      <c r="H158" s="718">
        <v>0.78</v>
      </c>
      <c r="I158" s="197">
        <v>159.9</v>
      </c>
      <c r="J158" s="719">
        <v>124.72</v>
      </c>
    </row>
    <row r="159" spans="2:11" ht="22.5">
      <c r="B159" s="713" t="s">
        <v>2931</v>
      </c>
      <c r="C159" s="714" t="s">
        <v>127</v>
      </c>
      <c r="D159" s="715" t="s">
        <v>109</v>
      </c>
      <c r="E159" s="714">
        <v>20111</v>
      </c>
      <c r="F159" s="716" t="s">
        <v>1909</v>
      </c>
      <c r="G159" s="715" t="s">
        <v>385</v>
      </c>
      <c r="H159" s="714">
        <v>0.15</v>
      </c>
      <c r="I159" s="715">
        <v>7.5</v>
      </c>
      <c r="J159" s="717">
        <v>1.1299999999999999</v>
      </c>
    </row>
    <row r="160" spans="2:11" ht="22.5">
      <c r="B160" s="516" t="s">
        <v>2932</v>
      </c>
      <c r="C160" s="718" t="s">
        <v>127</v>
      </c>
      <c r="D160" s="197" t="s">
        <v>106</v>
      </c>
      <c r="E160" s="718">
        <v>88247</v>
      </c>
      <c r="F160" s="513" t="s">
        <v>370</v>
      </c>
      <c r="G160" s="197" t="s">
        <v>105</v>
      </c>
      <c r="H160" s="718">
        <v>1.0309999999999999</v>
      </c>
      <c r="I160" s="197">
        <v>13.1</v>
      </c>
      <c r="J160" s="719">
        <v>13.51</v>
      </c>
    </row>
    <row r="161" spans="2:10">
      <c r="B161" s="713" t="s">
        <v>2933</v>
      </c>
      <c r="C161" s="714" t="s">
        <v>127</v>
      </c>
      <c r="D161" s="715" t="s">
        <v>106</v>
      </c>
      <c r="E161" s="714">
        <v>88264</v>
      </c>
      <c r="F161" s="716" t="s">
        <v>377</v>
      </c>
      <c r="G161" s="715" t="s">
        <v>105</v>
      </c>
      <c r="H161" s="714">
        <v>1.0309999999999999</v>
      </c>
      <c r="I161" s="715">
        <v>17.04</v>
      </c>
      <c r="J161" s="717">
        <v>17.57</v>
      </c>
    </row>
    <row r="162" spans="2:10" ht="15" customHeight="1">
      <c r="B162" s="712">
        <v>25</v>
      </c>
      <c r="C162" s="1111" t="s">
        <v>1498</v>
      </c>
      <c r="D162" s="1111"/>
      <c r="E162" s="1111"/>
      <c r="F162" s="1111"/>
      <c r="G162" s="1101" t="s">
        <v>1499</v>
      </c>
      <c r="H162" s="1101"/>
      <c r="I162" s="1102">
        <v>317.02999999999997</v>
      </c>
      <c r="J162" s="1103"/>
    </row>
    <row r="163" spans="2:10" ht="22.5">
      <c r="B163" s="713" t="s">
        <v>2430</v>
      </c>
      <c r="C163" s="714" t="s">
        <v>127</v>
      </c>
      <c r="D163" s="715" t="s">
        <v>109</v>
      </c>
      <c r="E163" s="714">
        <v>12034</v>
      </c>
      <c r="F163" s="716" t="s">
        <v>1899</v>
      </c>
      <c r="G163" s="715" t="s">
        <v>385</v>
      </c>
      <c r="H163" s="714">
        <v>1</v>
      </c>
      <c r="I163" s="715">
        <v>2.6</v>
      </c>
      <c r="J163" s="717">
        <v>2.6</v>
      </c>
    </row>
    <row r="164" spans="2:10" ht="22.5">
      <c r="B164" s="516" t="s">
        <v>2934</v>
      </c>
      <c r="C164" s="718" t="s">
        <v>127</v>
      </c>
      <c r="D164" s="197" t="s">
        <v>109</v>
      </c>
      <c r="E164" s="718">
        <v>1872</v>
      </c>
      <c r="F164" s="513" t="s">
        <v>1889</v>
      </c>
      <c r="G164" s="197" t="s">
        <v>385</v>
      </c>
      <c r="H164" s="718">
        <v>1</v>
      </c>
      <c r="I164" s="197">
        <v>1.31</v>
      </c>
      <c r="J164" s="719">
        <v>1.31</v>
      </c>
    </row>
    <row r="165" spans="2:10" ht="22.5">
      <c r="B165" s="713" t="s">
        <v>2935</v>
      </c>
      <c r="C165" s="714" t="s">
        <v>127</v>
      </c>
      <c r="D165" s="715" t="s">
        <v>109</v>
      </c>
      <c r="E165" s="714">
        <v>39599</v>
      </c>
      <c r="F165" s="716" t="s">
        <v>1884</v>
      </c>
      <c r="G165" s="715" t="s">
        <v>388</v>
      </c>
      <c r="H165" s="714">
        <v>93.06</v>
      </c>
      <c r="I165" s="715">
        <v>1.83</v>
      </c>
      <c r="J165" s="717">
        <v>170.3</v>
      </c>
    </row>
    <row r="166" spans="2:10" ht="33.75">
      <c r="B166" s="516" t="s">
        <v>2936</v>
      </c>
      <c r="C166" s="718" t="s">
        <v>127</v>
      </c>
      <c r="D166" s="197" t="s">
        <v>109</v>
      </c>
      <c r="E166" s="718">
        <v>39810</v>
      </c>
      <c r="F166" s="513" t="s">
        <v>1887</v>
      </c>
      <c r="G166" s="197" t="s">
        <v>385</v>
      </c>
      <c r="H166" s="718">
        <v>0.33</v>
      </c>
      <c r="I166" s="197">
        <v>28.63</v>
      </c>
      <c r="J166" s="719">
        <v>9.4499999999999993</v>
      </c>
    </row>
    <row r="167" spans="2:10" ht="22.5">
      <c r="B167" s="713" t="s">
        <v>2937</v>
      </c>
      <c r="C167" s="714" t="s">
        <v>127</v>
      </c>
      <c r="D167" s="715" t="s">
        <v>109</v>
      </c>
      <c r="E167" s="714">
        <v>2674</v>
      </c>
      <c r="F167" s="716" t="s">
        <v>1904</v>
      </c>
      <c r="G167" s="715" t="s">
        <v>388</v>
      </c>
      <c r="H167" s="714">
        <v>3</v>
      </c>
      <c r="I167" s="715">
        <v>2.7</v>
      </c>
      <c r="J167" s="717">
        <v>8.1</v>
      </c>
    </row>
    <row r="168" spans="2:10" ht="22.5">
      <c r="B168" s="516" t="s">
        <v>2938</v>
      </c>
      <c r="C168" s="718" t="s">
        <v>127</v>
      </c>
      <c r="D168" s="197" t="s">
        <v>109</v>
      </c>
      <c r="E168" s="718">
        <v>1891</v>
      </c>
      <c r="F168" s="513" t="s">
        <v>1921</v>
      </c>
      <c r="G168" s="197" t="s">
        <v>385</v>
      </c>
      <c r="H168" s="718">
        <v>2</v>
      </c>
      <c r="I168" s="197">
        <v>0.66</v>
      </c>
      <c r="J168" s="719">
        <v>1.32</v>
      </c>
    </row>
    <row r="169" spans="2:10" ht="22.5">
      <c r="B169" s="713" t="s">
        <v>2939</v>
      </c>
      <c r="C169" s="714" t="s">
        <v>127</v>
      </c>
      <c r="D169" s="715" t="s">
        <v>106</v>
      </c>
      <c r="E169" s="714">
        <v>88247</v>
      </c>
      <c r="F169" s="716" t="s">
        <v>370</v>
      </c>
      <c r="G169" s="715" t="s">
        <v>105</v>
      </c>
      <c r="H169" s="714">
        <v>3</v>
      </c>
      <c r="I169" s="715">
        <v>13.1</v>
      </c>
      <c r="J169" s="717">
        <v>39.299999999999997</v>
      </c>
    </row>
    <row r="170" spans="2:10">
      <c r="B170" s="516" t="s">
        <v>2940</v>
      </c>
      <c r="C170" s="718" t="s">
        <v>127</v>
      </c>
      <c r="D170" s="197" t="s">
        <v>106</v>
      </c>
      <c r="E170" s="718">
        <v>88316</v>
      </c>
      <c r="F170" s="513" t="s">
        <v>107</v>
      </c>
      <c r="G170" s="197" t="s">
        <v>105</v>
      </c>
      <c r="H170" s="718">
        <v>2.5</v>
      </c>
      <c r="I170" s="197">
        <v>13.41</v>
      </c>
      <c r="J170" s="719">
        <v>33.53</v>
      </c>
    </row>
    <row r="171" spans="2:10" ht="17.25" customHeight="1">
      <c r="B171" s="713" t="s">
        <v>2941</v>
      </c>
      <c r="C171" s="714" t="s">
        <v>127</v>
      </c>
      <c r="D171" s="715" t="s">
        <v>106</v>
      </c>
      <c r="E171" s="714">
        <v>88264</v>
      </c>
      <c r="F171" s="716" t="s">
        <v>377</v>
      </c>
      <c r="G171" s="715" t="s">
        <v>105</v>
      </c>
      <c r="H171" s="714">
        <v>3</v>
      </c>
      <c r="I171" s="715">
        <v>17.04</v>
      </c>
      <c r="J171" s="717">
        <v>51.12</v>
      </c>
    </row>
    <row r="172" spans="2:10" ht="25.5" customHeight="1">
      <c r="B172" s="1108" t="s">
        <v>1593</v>
      </c>
      <c r="C172" s="1109"/>
      <c r="D172" s="1109"/>
      <c r="E172" s="1109"/>
      <c r="F172" s="1109"/>
      <c r="G172" s="1109"/>
      <c r="H172" s="1109"/>
      <c r="I172" s="1109"/>
      <c r="J172" s="1110"/>
    </row>
    <row r="173" spans="2:10" ht="24.75" customHeight="1">
      <c r="B173" s="712">
        <v>26</v>
      </c>
      <c r="C173" s="1111" t="s">
        <v>1502</v>
      </c>
      <c r="D173" s="1111"/>
      <c r="E173" s="1111"/>
      <c r="F173" s="1111"/>
      <c r="G173" s="1101" t="s">
        <v>104</v>
      </c>
      <c r="H173" s="1101"/>
      <c r="I173" s="1102">
        <v>16.97</v>
      </c>
      <c r="J173" s="1103"/>
    </row>
    <row r="174" spans="2:10" ht="22.5">
      <c r="B174" s="713" t="s">
        <v>2432</v>
      </c>
      <c r="C174" s="714" t="s">
        <v>1440</v>
      </c>
      <c r="D174" s="715" t="s">
        <v>1441</v>
      </c>
      <c r="E174" s="714">
        <v>1</v>
      </c>
      <c r="F174" s="716" t="s">
        <v>1481</v>
      </c>
      <c r="G174" s="715" t="s">
        <v>111</v>
      </c>
      <c r="H174" s="714">
        <v>0.13800000000000001</v>
      </c>
      <c r="I174" s="715">
        <v>97.2</v>
      </c>
      <c r="J174" s="717">
        <v>13.41</v>
      </c>
    </row>
    <row r="175" spans="2:10">
      <c r="B175" s="516" t="s">
        <v>2942</v>
      </c>
      <c r="C175" s="718" t="s">
        <v>127</v>
      </c>
      <c r="D175" s="197" t="s">
        <v>109</v>
      </c>
      <c r="E175" s="718">
        <v>37595</v>
      </c>
      <c r="F175" s="513" t="s">
        <v>1874</v>
      </c>
      <c r="G175" s="197" t="s">
        <v>389</v>
      </c>
      <c r="H175" s="718">
        <v>0.60299999999999998</v>
      </c>
      <c r="I175" s="197">
        <v>1.84</v>
      </c>
      <c r="J175" s="719">
        <v>1.1100000000000001</v>
      </c>
    </row>
    <row r="176" spans="2:10">
      <c r="B176" s="713" t="s">
        <v>2943</v>
      </c>
      <c r="C176" s="714" t="s">
        <v>127</v>
      </c>
      <c r="D176" s="715" t="s">
        <v>109</v>
      </c>
      <c r="E176" s="714">
        <v>34357</v>
      </c>
      <c r="F176" s="716" t="s">
        <v>1945</v>
      </c>
      <c r="G176" s="715" t="s">
        <v>389</v>
      </c>
      <c r="H176" s="714">
        <v>8.4000000000000005E-2</v>
      </c>
      <c r="I176" s="715">
        <v>3.52</v>
      </c>
      <c r="J176" s="717">
        <v>0.3</v>
      </c>
    </row>
    <row r="177" spans="2:10" ht="22.5">
      <c r="B177" s="516" t="s">
        <v>2944</v>
      </c>
      <c r="C177" s="718" t="s">
        <v>127</v>
      </c>
      <c r="D177" s="197" t="s">
        <v>106</v>
      </c>
      <c r="E177" s="718">
        <v>88256</v>
      </c>
      <c r="F177" s="513" t="s">
        <v>374</v>
      </c>
      <c r="G177" s="197" t="s">
        <v>105</v>
      </c>
      <c r="H177" s="718">
        <v>8.5000000000000006E-2</v>
      </c>
      <c r="I177" s="197">
        <v>20.38</v>
      </c>
      <c r="J177" s="719">
        <v>1.73</v>
      </c>
    </row>
    <row r="178" spans="2:10">
      <c r="B178" s="713" t="s">
        <v>2945</v>
      </c>
      <c r="C178" s="714" t="s">
        <v>127</v>
      </c>
      <c r="D178" s="715" t="s">
        <v>106</v>
      </c>
      <c r="E178" s="714">
        <v>88316</v>
      </c>
      <c r="F178" s="716" t="s">
        <v>107</v>
      </c>
      <c r="G178" s="715" t="s">
        <v>105</v>
      </c>
      <c r="H178" s="714">
        <v>3.1E-2</v>
      </c>
      <c r="I178" s="715">
        <v>13.41</v>
      </c>
      <c r="J178" s="717">
        <v>0.42</v>
      </c>
    </row>
    <row r="179" spans="2:10" ht="24.75" customHeight="1">
      <c r="B179" s="712">
        <v>27</v>
      </c>
      <c r="C179" s="1111" t="s">
        <v>1500</v>
      </c>
      <c r="D179" s="1111"/>
      <c r="E179" s="1111"/>
      <c r="F179" s="1111"/>
      <c r="G179" s="1101" t="s">
        <v>111</v>
      </c>
      <c r="H179" s="1101"/>
      <c r="I179" s="1102">
        <v>2.5</v>
      </c>
      <c r="J179" s="1103"/>
    </row>
    <row r="180" spans="2:10">
      <c r="B180" s="713" t="s">
        <v>2434</v>
      </c>
      <c r="C180" s="714" t="s">
        <v>127</v>
      </c>
      <c r="D180" s="715" t="s">
        <v>109</v>
      </c>
      <c r="E180" s="714">
        <v>16</v>
      </c>
      <c r="F180" s="716" t="s">
        <v>1710</v>
      </c>
      <c r="G180" s="715" t="s">
        <v>110</v>
      </c>
      <c r="H180" s="714">
        <v>0.01</v>
      </c>
      <c r="I180" s="715">
        <v>7.12</v>
      </c>
      <c r="J180" s="717">
        <v>7.0000000000000007E-2</v>
      </c>
    </row>
    <row r="181" spans="2:10" ht="22.5" customHeight="1">
      <c r="B181" s="516" t="s">
        <v>2946</v>
      </c>
      <c r="C181" s="718" t="s">
        <v>127</v>
      </c>
      <c r="D181" s="197" t="s">
        <v>109</v>
      </c>
      <c r="E181" s="718">
        <v>3</v>
      </c>
      <c r="F181" s="513" t="s">
        <v>1859</v>
      </c>
      <c r="G181" s="197" t="s">
        <v>390</v>
      </c>
      <c r="H181" s="718">
        <v>0.05</v>
      </c>
      <c r="I181" s="197">
        <v>5.1100000000000003</v>
      </c>
      <c r="J181" s="719">
        <v>0.26</v>
      </c>
    </row>
    <row r="182" spans="2:10" ht="22.5">
      <c r="B182" s="713" t="s">
        <v>2947</v>
      </c>
      <c r="C182" s="714" t="s">
        <v>127</v>
      </c>
      <c r="D182" s="715" t="s">
        <v>109</v>
      </c>
      <c r="E182" s="714">
        <v>6</v>
      </c>
      <c r="F182" s="716" t="s">
        <v>1711</v>
      </c>
      <c r="G182" s="715" t="s">
        <v>172</v>
      </c>
      <c r="H182" s="816">
        <v>4.5999999999999999E-2</v>
      </c>
      <c r="I182" s="715">
        <v>3.58</v>
      </c>
      <c r="J182" s="717">
        <v>0.16</v>
      </c>
    </row>
    <row r="183" spans="2:10">
      <c r="B183" s="516" t="s">
        <v>2948</v>
      </c>
      <c r="C183" s="718" t="s">
        <v>127</v>
      </c>
      <c r="D183" s="197" t="s">
        <v>106</v>
      </c>
      <c r="E183" s="718">
        <v>88316</v>
      </c>
      <c r="F183" s="513" t="s">
        <v>107</v>
      </c>
      <c r="G183" s="197" t="s">
        <v>105</v>
      </c>
      <c r="H183" s="718">
        <v>0.15</v>
      </c>
      <c r="I183" s="197">
        <v>13.41</v>
      </c>
      <c r="J183" s="719">
        <v>2.0099999999999998</v>
      </c>
    </row>
    <row r="184" spans="2:10" ht="53.25" customHeight="1">
      <c r="B184" s="712">
        <v>28</v>
      </c>
      <c r="C184" s="1104" t="s">
        <v>1587</v>
      </c>
      <c r="D184" s="1104"/>
      <c r="E184" s="1104"/>
      <c r="F184" s="1104"/>
      <c r="G184" s="1101" t="s">
        <v>111</v>
      </c>
      <c r="H184" s="1101"/>
      <c r="I184" s="1102">
        <v>412.4</v>
      </c>
      <c r="J184" s="1103"/>
    </row>
    <row r="185" spans="2:10" ht="33.75">
      <c r="B185" s="713" t="s">
        <v>2436</v>
      </c>
      <c r="C185" s="714" t="s">
        <v>127</v>
      </c>
      <c r="D185" s="715" t="s">
        <v>109</v>
      </c>
      <c r="E185" s="714">
        <v>4377</v>
      </c>
      <c r="F185" s="716" t="s">
        <v>1926</v>
      </c>
      <c r="G185" s="715" t="s">
        <v>385</v>
      </c>
      <c r="H185" s="775">
        <v>9.1999999999999993</v>
      </c>
      <c r="I185" s="715">
        <v>0.08</v>
      </c>
      <c r="J185" s="717">
        <v>0.74</v>
      </c>
    </row>
    <row r="186" spans="2:10" ht="22.5" customHeight="1">
      <c r="B186" s="516" t="s">
        <v>2949</v>
      </c>
      <c r="C186" s="718" t="s">
        <v>127</v>
      </c>
      <c r="D186" s="197" t="s">
        <v>109</v>
      </c>
      <c r="E186" s="718">
        <v>34362</v>
      </c>
      <c r="F186" s="513" t="s">
        <v>1914</v>
      </c>
      <c r="G186" s="197" t="s">
        <v>385</v>
      </c>
      <c r="H186" s="776">
        <v>0.69399999999999995</v>
      </c>
      <c r="I186" s="197">
        <v>557.99</v>
      </c>
      <c r="J186" s="719">
        <v>387.25</v>
      </c>
    </row>
    <row r="187" spans="2:10">
      <c r="B187" s="713" t="s">
        <v>2950</v>
      </c>
      <c r="C187" s="714" t="s">
        <v>127</v>
      </c>
      <c r="D187" s="715" t="s">
        <v>109</v>
      </c>
      <c r="E187" s="714">
        <v>39961</v>
      </c>
      <c r="F187" s="716" t="s">
        <v>1949</v>
      </c>
      <c r="G187" s="715" t="s">
        <v>385</v>
      </c>
      <c r="H187" s="775">
        <v>0.62329999999999997</v>
      </c>
      <c r="I187" s="715">
        <v>19.52</v>
      </c>
      <c r="J187" s="717">
        <v>12.17</v>
      </c>
    </row>
    <row r="188" spans="2:10">
      <c r="B188" s="516" t="s">
        <v>2951</v>
      </c>
      <c r="C188" s="718" t="s">
        <v>127</v>
      </c>
      <c r="D188" s="197" t="s">
        <v>106</v>
      </c>
      <c r="E188" s="718">
        <v>88309</v>
      </c>
      <c r="F188" s="513" t="s">
        <v>112</v>
      </c>
      <c r="G188" s="197" t="s">
        <v>105</v>
      </c>
      <c r="H188" s="776">
        <v>0.51900000000000002</v>
      </c>
      <c r="I188" s="197">
        <v>16.89</v>
      </c>
      <c r="J188" s="719">
        <v>8.77</v>
      </c>
    </row>
    <row r="189" spans="2:10">
      <c r="B189" s="713" t="s">
        <v>2952</v>
      </c>
      <c r="C189" s="714" t="s">
        <v>127</v>
      </c>
      <c r="D189" s="715" t="s">
        <v>106</v>
      </c>
      <c r="E189" s="714">
        <v>88316</v>
      </c>
      <c r="F189" s="716" t="s">
        <v>107</v>
      </c>
      <c r="G189" s="715" t="s">
        <v>105</v>
      </c>
      <c r="H189" s="775">
        <v>0.25900000000000001</v>
      </c>
      <c r="I189" s="715">
        <v>13.41</v>
      </c>
      <c r="J189" s="717">
        <v>3.47</v>
      </c>
    </row>
    <row r="190" spans="2:10" ht="53.25" customHeight="1">
      <c r="B190" s="712">
        <v>29</v>
      </c>
      <c r="C190" s="1104" t="s">
        <v>1588</v>
      </c>
      <c r="D190" s="1104"/>
      <c r="E190" s="1104"/>
      <c r="F190" s="1104"/>
      <c r="G190" s="1101" t="s">
        <v>111</v>
      </c>
      <c r="H190" s="1101"/>
      <c r="I190" s="1102">
        <v>451.6</v>
      </c>
      <c r="J190" s="1103"/>
    </row>
    <row r="191" spans="2:10" ht="33.75">
      <c r="B191" s="713" t="s">
        <v>2438</v>
      </c>
      <c r="C191" s="714" t="s">
        <v>127</v>
      </c>
      <c r="D191" s="715" t="s">
        <v>109</v>
      </c>
      <c r="E191" s="775">
        <v>599</v>
      </c>
      <c r="F191" s="716" t="s">
        <v>1916</v>
      </c>
      <c r="G191" s="715" t="s">
        <v>387</v>
      </c>
      <c r="H191" s="775">
        <v>1</v>
      </c>
      <c r="I191" s="715">
        <v>424.94</v>
      </c>
      <c r="J191" s="717">
        <v>424.94</v>
      </c>
    </row>
    <row r="192" spans="2:10" ht="22.5" customHeight="1">
      <c r="B192" s="516" t="s">
        <v>2953</v>
      </c>
      <c r="C192" s="718" t="s">
        <v>127</v>
      </c>
      <c r="D192" s="197" t="s">
        <v>109</v>
      </c>
      <c r="E192" s="776">
        <v>4377</v>
      </c>
      <c r="F192" s="513" t="s">
        <v>1926</v>
      </c>
      <c r="G192" s="197" t="s">
        <v>385</v>
      </c>
      <c r="H192" s="776">
        <v>17.413</v>
      </c>
      <c r="I192" s="197">
        <v>0.08</v>
      </c>
      <c r="J192" s="719">
        <v>1.39</v>
      </c>
    </row>
    <row r="193" spans="1:10">
      <c r="B193" s="713" t="s">
        <v>2954</v>
      </c>
      <c r="C193" s="714" t="s">
        <v>127</v>
      </c>
      <c r="D193" s="715" t="s">
        <v>109</v>
      </c>
      <c r="E193" s="775">
        <v>39961</v>
      </c>
      <c r="F193" s="716" t="s">
        <v>1949</v>
      </c>
      <c r="G193" s="715" t="s">
        <v>385</v>
      </c>
      <c r="H193" s="775">
        <v>0.42399999999999999</v>
      </c>
      <c r="I193" s="715">
        <v>19.52</v>
      </c>
      <c r="J193" s="717">
        <v>8.2799999999999994</v>
      </c>
    </row>
    <row r="194" spans="1:10">
      <c r="B194" s="516" t="s">
        <v>2955</v>
      </c>
      <c r="C194" s="718" t="s">
        <v>127</v>
      </c>
      <c r="D194" s="197" t="s">
        <v>106</v>
      </c>
      <c r="E194" s="776">
        <v>88309</v>
      </c>
      <c r="F194" s="513" t="s">
        <v>112</v>
      </c>
      <c r="G194" s="197" t="s">
        <v>105</v>
      </c>
      <c r="H194" s="776">
        <v>0.72</v>
      </c>
      <c r="I194" s="197">
        <v>16.89</v>
      </c>
      <c r="J194" s="719">
        <v>12.16</v>
      </c>
    </row>
    <row r="195" spans="1:10">
      <c r="B195" s="713" t="s">
        <v>2956</v>
      </c>
      <c r="C195" s="714" t="s">
        <v>127</v>
      </c>
      <c r="D195" s="715" t="s">
        <v>106</v>
      </c>
      <c r="E195" s="775">
        <v>88316</v>
      </c>
      <c r="F195" s="716" t="s">
        <v>107</v>
      </c>
      <c r="G195" s="715" t="s">
        <v>105</v>
      </c>
      <c r="H195" s="775">
        <v>0.36</v>
      </c>
      <c r="I195" s="715">
        <v>13.41</v>
      </c>
      <c r="J195" s="717">
        <v>4.83</v>
      </c>
    </row>
    <row r="196" spans="1:10" ht="53.25" customHeight="1">
      <c r="B196" s="712">
        <v>30</v>
      </c>
      <c r="C196" s="1104" t="s">
        <v>1595</v>
      </c>
      <c r="D196" s="1104"/>
      <c r="E196" s="1104"/>
      <c r="F196" s="1104"/>
      <c r="G196" s="1101" t="s">
        <v>104</v>
      </c>
      <c r="H196" s="1101"/>
      <c r="I196" s="1102">
        <v>44.9</v>
      </c>
      <c r="J196" s="1103"/>
    </row>
    <row r="197" spans="1:10">
      <c r="B197" s="713" t="s">
        <v>2440</v>
      </c>
      <c r="C197" s="714" t="s">
        <v>1441</v>
      </c>
      <c r="D197" s="715" t="s">
        <v>109</v>
      </c>
      <c r="E197" s="775">
        <v>3</v>
      </c>
      <c r="F197" s="716" t="s">
        <v>1598</v>
      </c>
      <c r="G197" s="715" t="s">
        <v>104</v>
      </c>
      <c r="H197" s="775">
        <v>1</v>
      </c>
      <c r="I197" s="715">
        <v>32.72</v>
      </c>
      <c r="J197" s="717">
        <v>32.72</v>
      </c>
    </row>
    <row r="198" spans="1:10">
      <c r="B198" s="516" t="s">
        <v>2957</v>
      </c>
      <c r="C198" s="718" t="s">
        <v>127</v>
      </c>
      <c r="D198" s="197" t="s">
        <v>106</v>
      </c>
      <c r="E198" s="776">
        <v>88264</v>
      </c>
      <c r="F198" s="513" t="s">
        <v>377</v>
      </c>
      <c r="G198" s="197" t="s">
        <v>105</v>
      </c>
      <c r="H198" s="776">
        <v>0.4</v>
      </c>
      <c r="I198" s="197">
        <v>17.04</v>
      </c>
      <c r="J198" s="719">
        <v>6.82</v>
      </c>
    </row>
    <row r="199" spans="1:10">
      <c r="B199" s="713" t="s">
        <v>2958</v>
      </c>
      <c r="C199" s="714" t="s">
        <v>127</v>
      </c>
      <c r="D199" s="715" t="s">
        <v>106</v>
      </c>
      <c r="E199" s="775">
        <v>88316</v>
      </c>
      <c r="F199" s="716" t="s">
        <v>107</v>
      </c>
      <c r="G199" s="715" t="s">
        <v>105</v>
      </c>
      <c r="H199" s="775">
        <v>0.4</v>
      </c>
      <c r="I199" s="715">
        <v>13.41</v>
      </c>
      <c r="J199" s="717">
        <v>5.36</v>
      </c>
    </row>
    <row r="200" spans="1:10" ht="20.25" customHeight="1">
      <c r="B200" s="712">
        <v>31</v>
      </c>
      <c r="C200" s="1104" t="s">
        <v>1604</v>
      </c>
      <c r="D200" s="1104"/>
      <c r="E200" s="1104"/>
      <c r="F200" s="1104"/>
      <c r="G200" s="1101" t="s">
        <v>110</v>
      </c>
      <c r="H200" s="1101"/>
      <c r="I200" s="1102">
        <v>0.65</v>
      </c>
      <c r="J200" s="1103"/>
    </row>
    <row r="201" spans="1:10" ht="22.5">
      <c r="B201" s="713" t="s">
        <v>2442</v>
      </c>
      <c r="C201" s="714" t="s">
        <v>102</v>
      </c>
      <c r="D201" s="715" t="s">
        <v>106</v>
      </c>
      <c r="E201" s="775">
        <v>88297</v>
      </c>
      <c r="F201" s="716" t="s">
        <v>381</v>
      </c>
      <c r="G201" s="715" t="s">
        <v>105</v>
      </c>
      <c r="H201" s="775">
        <v>0.02</v>
      </c>
      <c r="I201" s="715">
        <v>14.32</v>
      </c>
      <c r="J201" s="717">
        <v>0.28999999999999998</v>
      </c>
    </row>
    <row r="202" spans="1:10" ht="22.5">
      <c r="B202" s="516" t="s">
        <v>2959</v>
      </c>
      <c r="C202" s="718" t="s">
        <v>102</v>
      </c>
      <c r="D202" s="197" t="s">
        <v>109</v>
      </c>
      <c r="E202" s="776">
        <v>2705</v>
      </c>
      <c r="F202" s="849" t="s">
        <v>1905</v>
      </c>
      <c r="G202" s="197" t="s">
        <v>392</v>
      </c>
      <c r="H202" s="776">
        <v>0.05</v>
      </c>
      <c r="I202" s="197">
        <v>0.73</v>
      </c>
      <c r="J202" s="719">
        <v>0.04</v>
      </c>
    </row>
    <row r="203" spans="1:10">
      <c r="B203" s="713" t="s">
        <v>2960</v>
      </c>
      <c r="C203" s="714" t="s">
        <v>1605</v>
      </c>
      <c r="D203" s="715" t="s">
        <v>109</v>
      </c>
      <c r="E203" s="775">
        <v>303</v>
      </c>
      <c r="F203" s="716" t="s">
        <v>1606</v>
      </c>
      <c r="G203" s="715" t="s">
        <v>110</v>
      </c>
      <c r="H203" s="775">
        <v>1</v>
      </c>
      <c r="I203" s="715">
        <v>0.32</v>
      </c>
      <c r="J203" s="717">
        <v>0.32</v>
      </c>
    </row>
    <row r="204" spans="1:10" ht="40.5" customHeight="1">
      <c r="B204" s="712">
        <v>32</v>
      </c>
      <c r="C204" s="1104" t="s">
        <v>1609</v>
      </c>
      <c r="D204" s="1104"/>
      <c r="E204" s="1104"/>
      <c r="F204" s="1104"/>
      <c r="G204" s="1101" t="s">
        <v>111</v>
      </c>
      <c r="H204" s="1101"/>
      <c r="I204" s="1102">
        <v>100.68</v>
      </c>
      <c r="J204" s="1103"/>
    </row>
    <row r="205" spans="1:10" ht="18.75" customHeight="1">
      <c r="A205" s="648">
        <v>0.699031578947368</v>
      </c>
      <c r="B205" s="713" t="s">
        <v>2444</v>
      </c>
      <c r="C205" s="714" t="s">
        <v>102</v>
      </c>
      <c r="D205" s="715" t="s">
        <v>106</v>
      </c>
      <c r="E205" s="775">
        <v>88315</v>
      </c>
      <c r="F205" s="716" t="s">
        <v>383</v>
      </c>
      <c r="G205" s="715" t="s">
        <v>105</v>
      </c>
      <c r="H205" s="834">
        <v>0.69899999999999995</v>
      </c>
      <c r="I205" s="715">
        <v>16.8</v>
      </c>
      <c r="J205" s="717">
        <v>11.74</v>
      </c>
    </row>
    <row r="206" spans="1:10" ht="21.75" customHeight="1">
      <c r="B206" s="516" t="s">
        <v>2961</v>
      </c>
      <c r="C206" s="718" t="s">
        <v>102</v>
      </c>
      <c r="D206" s="197" t="s">
        <v>106</v>
      </c>
      <c r="E206" s="776">
        <v>88251</v>
      </c>
      <c r="F206" s="852" t="s">
        <v>373</v>
      </c>
      <c r="G206" s="197" t="s">
        <v>105</v>
      </c>
      <c r="H206" s="776">
        <v>0.120589473684211</v>
      </c>
      <c r="I206" s="197">
        <v>13.5</v>
      </c>
      <c r="J206" s="719">
        <v>1.63</v>
      </c>
    </row>
    <row r="207" spans="1:10" ht="21.75" customHeight="1">
      <c r="B207" s="713" t="s">
        <v>2962</v>
      </c>
      <c r="C207" s="714" t="s">
        <v>102</v>
      </c>
      <c r="D207" s="715" t="s">
        <v>109</v>
      </c>
      <c r="E207" s="775">
        <v>43668</v>
      </c>
      <c r="F207" s="716" t="s">
        <v>1891</v>
      </c>
      <c r="G207" s="715" t="s">
        <v>389</v>
      </c>
      <c r="H207" s="775">
        <v>8.2080000000000002</v>
      </c>
      <c r="I207" s="715">
        <v>9.5</v>
      </c>
      <c r="J207" s="717">
        <v>77.98</v>
      </c>
    </row>
    <row r="208" spans="1:10" ht="26.25" customHeight="1">
      <c r="B208" s="516" t="s">
        <v>2963</v>
      </c>
      <c r="C208" s="718" t="s">
        <v>1440</v>
      </c>
      <c r="D208" s="197" t="s">
        <v>1441</v>
      </c>
      <c r="E208" s="776">
        <v>29</v>
      </c>
      <c r="F208" s="852" t="s">
        <v>1607</v>
      </c>
      <c r="G208" s="197" t="s">
        <v>1455</v>
      </c>
      <c r="H208" s="875">
        <v>2.4952000000000001</v>
      </c>
      <c r="I208" s="197">
        <v>1.6</v>
      </c>
      <c r="J208" s="719">
        <v>3.99</v>
      </c>
    </row>
    <row r="209" spans="2:10" ht="22.5">
      <c r="B209" s="713" t="s">
        <v>2964</v>
      </c>
      <c r="C209" s="714" t="s">
        <v>106</v>
      </c>
      <c r="D209" s="715" t="s">
        <v>106</v>
      </c>
      <c r="E209" s="775">
        <v>31</v>
      </c>
      <c r="F209" s="716" t="s">
        <v>1604</v>
      </c>
      <c r="G209" s="715" t="s">
        <v>110</v>
      </c>
      <c r="H209" s="775">
        <v>8.2080000000000002</v>
      </c>
      <c r="I209" s="835">
        <v>0.65</v>
      </c>
      <c r="J209" s="717">
        <v>5.34</v>
      </c>
    </row>
    <row r="210" spans="2:10" ht="42.75" customHeight="1">
      <c r="B210" s="712">
        <v>33</v>
      </c>
      <c r="C210" s="1104" t="s">
        <v>1610</v>
      </c>
      <c r="D210" s="1104"/>
      <c r="E210" s="1104"/>
      <c r="F210" s="1104"/>
      <c r="G210" s="1101" t="s">
        <v>111</v>
      </c>
      <c r="H210" s="1101"/>
      <c r="I210" s="1102">
        <v>96.39</v>
      </c>
      <c r="J210" s="1103"/>
    </row>
    <row r="211" spans="2:10">
      <c r="B211" s="713" t="s">
        <v>2446</v>
      </c>
      <c r="C211" s="714" t="s">
        <v>102</v>
      </c>
      <c r="D211" s="715" t="s">
        <v>106</v>
      </c>
      <c r="E211" s="775">
        <v>88315</v>
      </c>
      <c r="F211" s="716" t="s">
        <v>383</v>
      </c>
      <c r="G211" s="715" t="s">
        <v>105</v>
      </c>
      <c r="H211" s="775">
        <v>0.83009999999999995</v>
      </c>
      <c r="I211" s="715">
        <v>16.8</v>
      </c>
      <c r="J211" s="717">
        <v>13.95</v>
      </c>
    </row>
    <row r="212" spans="2:10" ht="22.5" customHeight="1">
      <c r="B212" s="516" t="s">
        <v>2965</v>
      </c>
      <c r="C212" s="718" t="s">
        <v>102</v>
      </c>
      <c r="D212" s="197" t="s">
        <v>106</v>
      </c>
      <c r="E212" s="776">
        <v>88251</v>
      </c>
      <c r="F212" s="852" t="s">
        <v>373</v>
      </c>
      <c r="G212" s="197" t="s">
        <v>105</v>
      </c>
      <c r="H212" s="776">
        <v>0.14319999999999999</v>
      </c>
      <c r="I212" s="197">
        <v>13.5</v>
      </c>
      <c r="J212" s="719">
        <v>1.93</v>
      </c>
    </row>
    <row r="213" spans="2:10" ht="25.5" customHeight="1">
      <c r="B213" s="713" t="s">
        <v>2966</v>
      </c>
      <c r="C213" s="714" t="s">
        <v>102</v>
      </c>
      <c r="D213" s="715" t="s">
        <v>109</v>
      </c>
      <c r="E213" s="775">
        <v>11049</v>
      </c>
      <c r="F213" s="716" t="s">
        <v>1892</v>
      </c>
      <c r="G213" s="715" t="s">
        <v>389</v>
      </c>
      <c r="H213" s="775">
        <v>6.9261999999999997</v>
      </c>
      <c r="I213" s="715">
        <v>10.29</v>
      </c>
      <c r="J213" s="717">
        <v>71.27</v>
      </c>
    </row>
    <row r="214" spans="2:10" ht="24.75" customHeight="1">
      <c r="B214" s="516" t="s">
        <v>2967</v>
      </c>
      <c r="C214" s="718" t="s">
        <v>1440</v>
      </c>
      <c r="D214" s="197" t="s">
        <v>1441</v>
      </c>
      <c r="E214" s="776">
        <v>29</v>
      </c>
      <c r="F214" s="852" t="s">
        <v>1607</v>
      </c>
      <c r="G214" s="197" t="s">
        <v>1455</v>
      </c>
      <c r="H214" s="776">
        <v>2.9630000000000001</v>
      </c>
      <c r="I214" s="197">
        <v>1.6</v>
      </c>
      <c r="J214" s="719">
        <v>4.74</v>
      </c>
    </row>
    <row r="215" spans="2:10" ht="21.75" customHeight="1">
      <c r="B215" s="713" t="s">
        <v>2968</v>
      </c>
      <c r="C215" s="714" t="s">
        <v>106</v>
      </c>
      <c r="D215" s="715" t="s">
        <v>106</v>
      </c>
      <c r="E215" s="775">
        <v>31</v>
      </c>
      <c r="F215" s="716" t="s">
        <v>1604</v>
      </c>
      <c r="G215" s="715" t="s">
        <v>110</v>
      </c>
      <c r="H215" s="775">
        <v>6.9261999999999997</v>
      </c>
      <c r="I215" s="835">
        <v>0.65</v>
      </c>
      <c r="J215" s="717">
        <v>4.5</v>
      </c>
    </row>
    <row r="216" spans="2:10" ht="52.5" customHeight="1">
      <c r="B216" s="712">
        <v>34</v>
      </c>
      <c r="C216" s="1104" t="s">
        <v>1641</v>
      </c>
      <c r="D216" s="1104"/>
      <c r="E216" s="1104"/>
      <c r="F216" s="1104"/>
      <c r="G216" s="1101" t="s">
        <v>111</v>
      </c>
      <c r="H216" s="1101"/>
      <c r="I216" s="1102">
        <v>213.82</v>
      </c>
      <c r="J216" s="1103"/>
    </row>
    <row r="217" spans="2:10">
      <c r="B217" s="713" t="s">
        <v>2448</v>
      </c>
      <c r="C217" s="714" t="s">
        <v>102</v>
      </c>
      <c r="D217" s="715" t="s">
        <v>106</v>
      </c>
      <c r="E217" s="775">
        <v>88315</v>
      </c>
      <c r="F217" s="716" t="s">
        <v>383</v>
      </c>
      <c r="G217" s="715" t="s">
        <v>105</v>
      </c>
      <c r="H217" s="775">
        <v>1.4555</v>
      </c>
      <c r="I217" s="715">
        <v>16.8</v>
      </c>
      <c r="J217" s="717">
        <v>24.45</v>
      </c>
    </row>
    <row r="218" spans="2:10" ht="22.5" customHeight="1">
      <c r="B218" s="516" t="s">
        <v>2450</v>
      </c>
      <c r="C218" s="718" t="s">
        <v>102</v>
      </c>
      <c r="D218" s="197" t="s">
        <v>106</v>
      </c>
      <c r="E218" s="776">
        <v>88251</v>
      </c>
      <c r="F218" s="852" t="s">
        <v>373</v>
      </c>
      <c r="G218" s="197" t="s">
        <v>105</v>
      </c>
      <c r="H218" s="776">
        <v>1.4555</v>
      </c>
      <c r="I218" s="197">
        <v>13.5</v>
      </c>
      <c r="J218" s="719">
        <v>19.649999999999999</v>
      </c>
    </row>
    <row r="219" spans="2:10" ht="56.25">
      <c r="B219" s="713" t="s">
        <v>2452</v>
      </c>
      <c r="C219" s="714" t="s">
        <v>106</v>
      </c>
      <c r="D219" s="715" t="s">
        <v>106</v>
      </c>
      <c r="E219" s="775">
        <v>32</v>
      </c>
      <c r="F219" s="716" t="s">
        <v>1609</v>
      </c>
      <c r="G219" s="715" t="s">
        <v>111</v>
      </c>
      <c r="H219" s="775">
        <v>1.0743</v>
      </c>
      <c r="I219" s="835">
        <v>100.68</v>
      </c>
      <c r="J219" s="717">
        <v>108.16</v>
      </c>
    </row>
    <row r="220" spans="2:10">
      <c r="B220" s="516" t="s">
        <v>2454</v>
      </c>
      <c r="C220" s="718" t="s">
        <v>1611</v>
      </c>
      <c r="D220" s="197" t="s">
        <v>109</v>
      </c>
      <c r="E220" s="776">
        <v>4417</v>
      </c>
      <c r="F220" s="852" t="s">
        <v>1614</v>
      </c>
      <c r="G220" s="197" t="s">
        <v>284</v>
      </c>
      <c r="H220" s="776">
        <v>1.4800000000000001E-2</v>
      </c>
      <c r="I220" s="197">
        <v>0.54</v>
      </c>
      <c r="J220" s="719">
        <v>0.01</v>
      </c>
    </row>
    <row r="221" spans="2:10">
      <c r="B221" s="713" t="s">
        <v>2969</v>
      </c>
      <c r="C221" s="714" t="s">
        <v>102</v>
      </c>
      <c r="D221" s="715" t="s">
        <v>109</v>
      </c>
      <c r="E221" s="775">
        <v>39961</v>
      </c>
      <c r="F221" s="716" t="s">
        <v>1949</v>
      </c>
      <c r="G221" s="715" t="s">
        <v>385</v>
      </c>
      <c r="H221" s="775">
        <v>4.1000000000000002E-2</v>
      </c>
      <c r="I221" s="715">
        <v>19.52</v>
      </c>
      <c r="J221" s="717">
        <v>0.8</v>
      </c>
    </row>
    <row r="222" spans="2:10">
      <c r="B222" s="516" t="s">
        <v>2970</v>
      </c>
      <c r="C222" s="718" t="s">
        <v>1612</v>
      </c>
      <c r="D222" s="197" t="s">
        <v>109</v>
      </c>
      <c r="E222" s="776" t="s">
        <v>1613</v>
      </c>
      <c r="F222" s="852" t="s">
        <v>1615</v>
      </c>
      <c r="G222" s="197" t="s">
        <v>104</v>
      </c>
      <c r="H222" s="776">
        <v>0.1022</v>
      </c>
      <c r="I222" s="197">
        <v>0.2</v>
      </c>
      <c r="J222" s="719">
        <v>0.02</v>
      </c>
    </row>
    <row r="223" spans="2:10" ht="22.5" customHeight="1">
      <c r="B223" s="713" t="s">
        <v>2971</v>
      </c>
      <c r="C223" s="714" t="s">
        <v>1441</v>
      </c>
      <c r="D223" s="715" t="s">
        <v>1441</v>
      </c>
      <c r="E223" s="775">
        <v>30</v>
      </c>
      <c r="F223" s="716" t="s">
        <v>1616</v>
      </c>
      <c r="G223" s="715" t="s">
        <v>111</v>
      </c>
      <c r="H223" s="775">
        <v>1.05</v>
      </c>
      <c r="I223" s="715">
        <v>29.07</v>
      </c>
      <c r="J223" s="717">
        <v>30.52</v>
      </c>
    </row>
    <row r="224" spans="2:10" ht="33.75">
      <c r="B224" s="516" t="s">
        <v>2972</v>
      </c>
      <c r="C224" s="718" t="s">
        <v>102</v>
      </c>
      <c r="D224" s="197" t="s">
        <v>109</v>
      </c>
      <c r="E224" s="776">
        <v>39719</v>
      </c>
      <c r="F224" s="852" t="s">
        <v>1862</v>
      </c>
      <c r="G224" s="197" t="s">
        <v>390</v>
      </c>
      <c r="H224" s="776">
        <v>0.20007</v>
      </c>
      <c r="I224" s="197">
        <v>59.15</v>
      </c>
      <c r="J224" s="719">
        <v>11.83</v>
      </c>
    </row>
    <row r="225" spans="2:10" ht="22.5">
      <c r="B225" s="713" t="s">
        <v>2973</v>
      </c>
      <c r="C225" s="714" t="s">
        <v>102</v>
      </c>
      <c r="D225" s="715" t="s">
        <v>109</v>
      </c>
      <c r="E225" s="775">
        <v>42529</v>
      </c>
      <c r="F225" s="716" t="s">
        <v>1908</v>
      </c>
      <c r="G225" s="715" t="s">
        <v>388</v>
      </c>
      <c r="H225" s="775">
        <v>6.9649999999999999</v>
      </c>
      <c r="I225" s="715">
        <v>1.0900000000000001</v>
      </c>
      <c r="J225" s="717">
        <v>7.59</v>
      </c>
    </row>
    <row r="226" spans="2:10" ht="45">
      <c r="B226" s="516" t="s">
        <v>2974</v>
      </c>
      <c r="C226" s="718" t="s">
        <v>102</v>
      </c>
      <c r="D226" s="197" t="s">
        <v>106</v>
      </c>
      <c r="E226" s="776">
        <v>96561</v>
      </c>
      <c r="F226" s="852" t="s">
        <v>1548</v>
      </c>
      <c r="G226" s="197" t="s">
        <v>111</v>
      </c>
      <c r="H226" s="776">
        <v>1</v>
      </c>
      <c r="I226" s="197">
        <v>10.79</v>
      </c>
      <c r="J226" s="719">
        <v>10.79</v>
      </c>
    </row>
    <row r="227" spans="2:10" ht="48.75" customHeight="1">
      <c r="B227" s="712">
        <v>35</v>
      </c>
      <c r="C227" s="1104" t="s">
        <v>1629</v>
      </c>
      <c r="D227" s="1104"/>
      <c r="E227" s="1104"/>
      <c r="F227" s="1104"/>
      <c r="G227" s="1101" t="s">
        <v>111</v>
      </c>
      <c r="H227" s="1101"/>
      <c r="I227" s="1102">
        <v>209.21</v>
      </c>
      <c r="J227" s="1103"/>
    </row>
    <row r="228" spans="2:10" ht="27" customHeight="1">
      <c r="B228" s="713" t="s">
        <v>2456</v>
      </c>
      <c r="C228" s="714" t="s">
        <v>102</v>
      </c>
      <c r="D228" s="715" t="s">
        <v>106</v>
      </c>
      <c r="E228" s="775">
        <v>88315</v>
      </c>
      <c r="F228" s="716" t="s">
        <v>383</v>
      </c>
      <c r="G228" s="715" t="s">
        <v>105</v>
      </c>
      <c r="H228" s="775">
        <v>1.4555</v>
      </c>
      <c r="I228" s="715">
        <v>16.8</v>
      </c>
      <c r="J228" s="717">
        <v>24.45</v>
      </c>
    </row>
    <row r="229" spans="2:10" ht="22.5" customHeight="1">
      <c r="B229" s="516" t="s">
        <v>2975</v>
      </c>
      <c r="C229" s="718" t="s">
        <v>102</v>
      </c>
      <c r="D229" s="197" t="s">
        <v>106</v>
      </c>
      <c r="E229" s="776">
        <v>88251</v>
      </c>
      <c r="F229" s="852" t="s">
        <v>373</v>
      </c>
      <c r="G229" s="197" t="s">
        <v>105</v>
      </c>
      <c r="H229" s="776">
        <v>1.4555</v>
      </c>
      <c r="I229" s="197">
        <v>13.5</v>
      </c>
      <c r="J229" s="719">
        <v>19.649999999999999</v>
      </c>
    </row>
    <row r="230" spans="2:10" ht="56.25">
      <c r="B230" s="713" t="s">
        <v>2976</v>
      </c>
      <c r="C230" s="714" t="s">
        <v>106</v>
      </c>
      <c r="D230" s="715" t="s">
        <v>106</v>
      </c>
      <c r="E230" s="775">
        <v>33</v>
      </c>
      <c r="F230" s="716" t="s">
        <v>1610</v>
      </c>
      <c r="G230" s="715" t="s">
        <v>111</v>
      </c>
      <c r="H230" s="775">
        <v>1.0743</v>
      </c>
      <c r="I230" s="835">
        <v>96.39</v>
      </c>
      <c r="J230" s="717">
        <v>103.55</v>
      </c>
    </row>
    <row r="231" spans="2:10">
      <c r="B231" s="516" t="s">
        <v>2977</v>
      </c>
      <c r="C231" s="718" t="s">
        <v>1611</v>
      </c>
      <c r="D231" s="197" t="s">
        <v>109</v>
      </c>
      <c r="E231" s="776">
        <v>4417</v>
      </c>
      <c r="F231" s="852" t="s">
        <v>1614</v>
      </c>
      <c r="G231" s="197" t="s">
        <v>284</v>
      </c>
      <c r="H231" s="776">
        <v>1.4800000000000001E-2</v>
      </c>
      <c r="I231" s="197">
        <v>0.54</v>
      </c>
      <c r="J231" s="719">
        <v>0.01</v>
      </c>
    </row>
    <row r="232" spans="2:10">
      <c r="B232" s="713" t="s">
        <v>2978</v>
      </c>
      <c r="C232" s="714" t="s">
        <v>102</v>
      </c>
      <c r="D232" s="715" t="s">
        <v>109</v>
      </c>
      <c r="E232" s="775">
        <v>39961</v>
      </c>
      <c r="F232" s="716" t="s">
        <v>1949</v>
      </c>
      <c r="G232" s="715" t="s">
        <v>385</v>
      </c>
      <c r="H232" s="775">
        <v>4.1000000000000002E-2</v>
      </c>
      <c r="I232" s="715">
        <v>19.52</v>
      </c>
      <c r="J232" s="717">
        <v>0.8</v>
      </c>
    </row>
    <row r="233" spans="2:10">
      <c r="B233" s="516" t="s">
        <v>2979</v>
      </c>
      <c r="C233" s="718" t="s">
        <v>1612</v>
      </c>
      <c r="D233" s="197" t="s">
        <v>109</v>
      </c>
      <c r="E233" s="776" t="s">
        <v>1613</v>
      </c>
      <c r="F233" s="852" t="s">
        <v>1615</v>
      </c>
      <c r="G233" s="197" t="s">
        <v>104</v>
      </c>
      <c r="H233" s="776">
        <v>0.1022</v>
      </c>
      <c r="I233" s="197">
        <v>0.2</v>
      </c>
      <c r="J233" s="719">
        <v>0.02</v>
      </c>
    </row>
    <row r="234" spans="2:10" ht="22.5" customHeight="1">
      <c r="B234" s="713" t="s">
        <v>2980</v>
      </c>
      <c r="C234" s="714" t="s">
        <v>1441</v>
      </c>
      <c r="D234" s="715" t="s">
        <v>1441</v>
      </c>
      <c r="E234" s="775">
        <v>30</v>
      </c>
      <c r="F234" s="716" t="s">
        <v>1616</v>
      </c>
      <c r="G234" s="715" t="s">
        <v>111</v>
      </c>
      <c r="H234" s="775">
        <v>1.05</v>
      </c>
      <c r="I234" s="715">
        <v>29.07</v>
      </c>
      <c r="J234" s="717">
        <v>30.52</v>
      </c>
    </row>
    <row r="235" spans="2:10" ht="33.75">
      <c r="B235" s="516" t="s">
        <v>2981</v>
      </c>
      <c r="C235" s="718" t="s">
        <v>102</v>
      </c>
      <c r="D235" s="197" t="s">
        <v>109</v>
      </c>
      <c r="E235" s="776">
        <v>39719</v>
      </c>
      <c r="F235" s="852" t="s">
        <v>1862</v>
      </c>
      <c r="G235" s="197" t="s">
        <v>390</v>
      </c>
      <c r="H235" s="776">
        <v>0.20007</v>
      </c>
      <c r="I235" s="197">
        <v>59.15</v>
      </c>
      <c r="J235" s="719">
        <v>11.83</v>
      </c>
    </row>
    <row r="236" spans="2:10" ht="22.5">
      <c r="B236" s="713" t="s">
        <v>2982</v>
      </c>
      <c r="C236" s="714" t="s">
        <v>102</v>
      </c>
      <c r="D236" s="715" t="s">
        <v>109</v>
      </c>
      <c r="E236" s="775">
        <v>42529</v>
      </c>
      <c r="F236" s="716" t="s">
        <v>1908</v>
      </c>
      <c r="G236" s="715" t="s">
        <v>388</v>
      </c>
      <c r="H236" s="775">
        <v>6.9649999999999999</v>
      </c>
      <c r="I236" s="715">
        <v>1.0900000000000001</v>
      </c>
      <c r="J236" s="717">
        <v>7.59</v>
      </c>
    </row>
    <row r="237" spans="2:10" ht="45">
      <c r="B237" s="516" t="s">
        <v>2983</v>
      </c>
      <c r="C237" s="718" t="s">
        <v>102</v>
      </c>
      <c r="D237" s="197" t="s">
        <v>106</v>
      </c>
      <c r="E237" s="776">
        <v>96561</v>
      </c>
      <c r="F237" s="852" t="s">
        <v>1548</v>
      </c>
      <c r="G237" s="197" t="s">
        <v>111</v>
      </c>
      <c r="H237" s="776">
        <v>1</v>
      </c>
      <c r="I237" s="197">
        <v>10.79</v>
      </c>
      <c r="J237" s="719">
        <v>10.79</v>
      </c>
    </row>
    <row r="238" spans="2:10" ht="45" customHeight="1">
      <c r="B238" s="712">
        <v>36</v>
      </c>
      <c r="C238" s="1104" t="s">
        <v>1623</v>
      </c>
      <c r="D238" s="1104"/>
      <c r="E238" s="1104"/>
      <c r="F238" s="1104"/>
      <c r="G238" s="1101" t="s">
        <v>104</v>
      </c>
      <c r="H238" s="1101"/>
      <c r="I238" s="1102">
        <v>11.83</v>
      </c>
      <c r="J238" s="1103"/>
    </row>
    <row r="239" spans="2:10" ht="22.5">
      <c r="B239" s="713" t="s">
        <v>2458</v>
      </c>
      <c r="C239" s="714" t="s">
        <v>127</v>
      </c>
      <c r="D239" s="715" t="s">
        <v>106</v>
      </c>
      <c r="E239" s="775">
        <v>88247</v>
      </c>
      <c r="F239" s="716" t="s">
        <v>370</v>
      </c>
      <c r="G239" s="715" t="s">
        <v>105</v>
      </c>
      <c r="H239" s="775">
        <v>0.03</v>
      </c>
      <c r="I239" s="715">
        <v>13.1</v>
      </c>
      <c r="J239" s="717">
        <v>0.39</v>
      </c>
    </row>
    <row r="240" spans="2:10" ht="22.5" customHeight="1">
      <c r="B240" s="516" t="s">
        <v>2984</v>
      </c>
      <c r="C240" s="718" t="s">
        <v>127</v>
      </c>
      <c r="D240" s="197" t="s">
        <v>106</v>
      </c>
      <c r="E240" s="776">
        <v>88264</v>
      </c>
      <c r="F240" s="852" t="s">
        <v>377</v>
      </c>
      <c r="G240" s="197" t="s">
        <v>105</v>
      </c>
      <c r="H240" s="776">
        <v>0.03</v>
      </c>
      <c r="I240" s="197">
        <v>17.04</v>
      </c>
      <c r="J240" s="719">
        <v>0.51</v>
      </c>
    </row>
    <row r="241" spans="2:10" ht="45">
      <c r="B241" s="713" t="s">
        <v>2985</v>
      </c>
      <c r="C241" s="714" t="s">
        <v>127</v>
      </c>
      <c r="D241" s="715" t="s">
        <v>109</v>
      </c>
      <c r="E241" s="775">
        <v>39258</v>
      </c>
      <c r="F241" s="716" t="s">
        <v>1885</v>
      </c>
      <c r="G241" s="715" t="s">
        <v>388</v>
      </c>
      <c r="H241" s="775">
        <v>1.19</v>
      </c>
      <c r="I241" s="715">
        <v>9.16</v>
      </c>
      <c r="J241" s="717">
        <v>10.9</v>
      </c>
    </row>
    <row r="242" spans="2:10" ht="22.5">
      <c r="B242" s="516" t="s">
        <v>2986</v>
      </c>
      <c r="C242" s="718" t="s">
        <v>127</v>
      </c>
      <c r="D242" s="197" t="s">
        <v>109</v>
      </c>
      <c r="E242" s="776">
        <v>21127</v>
      </c>
      <c r="F242" s="852" t="s">
        <v>1910</v>
      </c>
      <c r="G242" s="197" t="s">
        <v>385</v>
      </c>
      <c r="H242" s="776">
        <v>8.9999999999999993E-3</v>
      </c>
      <c r="I242" s="197">
        <v>2.83</v>
      </c>
      <c r="J242" s="719">
        <v>0.03</v>
      </c>
    </row>
    <row r="243" spans="2:10" ht="45" customHeight="1">
      <c r="B243" s="712">
        <v>37</v>
      </c>
      <c r="C243" s="1104" t="s">
        <v>2987</v>
      </c>
      <c r="D243" s="1104"/>
      <c r="E243" s="1104"/>
      <c r="F243" s="1104"/>
      <c r="G243" s="1101" t="s">
        <v>284</v>
      </c>
      <c r="H243" s="1101"/>
      <c r="I243" s="1102">
        <v>9955.19</v>
      </c>
      <c r="J243" s="1103"/>
    </row>
    <row r="244" spans="2:10" ht="22.5">
      <c r="B244" s="713" t="s">
        <v>2460</v>
      </c>
      <c r="C244" s="714" t="s">
        <v>127</v>
      </c>
      <c r="D244" s="715" t="s">
        <v>106</v>
      </c>
      <c r="E244" s="775">
        <v>88250</v>
      </c>
      <c r="F244" s="716" t="s">
        <v>372</v>
      </c>
      <c r="G244" s="715" t="s">
        <v>105</v>
      </c>
      <c r="H244" s="775">
        <v>8.2479999999999993</v>
      </c>
      <c r="I244" s="715">
        <v>11.52</v>
      </c>
      <c r="J244" s="717">
        <v>95.02</v>
      </c>
    </row>
    <row r="245" spans="2:10" ht="22.5" customHeight="1">
      <c r="B245" s="516" t="s">
        <v>2988</v>
      </c>
      <c r="C245" s="718" t="s">
        <v>127</v>
      </c>
      <c r="D245" s="197" t="s">
        <v>106</v>
      </c>
      <c r="E245" s="776">
        <v>88275</v>
      </c>
      <c r="F245" s="861" t="s">
        <v>380</v>
      </c>
      <c r="G245" s="197" t="s">
        <v>105</v>
      </c>
      <c r="H245" s="776">
        <v>5.1550000000000002</v>
      </c>
      <c r="I245" s="197">
        <v>17.93</v>
      </c>
      <c r="J245" s="719">
        <v>92.43</v>
      </c>
    </row>
    <row r="246" spans="2:10" ht="45">
      <c r="B246" s="713" t="s">
        <v>2989</v>
      </c>
      <c r="C246" s="714" t="s">
        <v>127</v>
      </c>
      <c r="D246" s="715" t="s">
        <v>109</v>
      </c>
      <c r="E246" s="775">
        <v>42419</v>
      </c>
      <c r="F246" s="716" t="s">
        <v>1869</v>
      </c>
      <c r="G246" s="715" t="s">
        <v>385</v>
      </c>
      <c r="H246" s="775">
        <v>1</v>
      </c>
      <c r="I246" s="715">
        <v>9767.74</v>
      </c>
      <c r="J246" s="717">
        <v>9767.74</v>
      </c>
    </row>
    <row r="247" spans="2:10" ht="45" customHeight="1">
      <c r="B247" s="712">
        <v>38</v>
      </c>
      <c r="C247" s="1104" t="s">
        <v>2990</v>
      </c>
      <c r="D247" s="1104"/>
      <c r="E247" s="1104"/>
      <c r="F247" s="1104"/>
      <c r="G247" s="1101" t="s">
        <v>284</v>
      </c>
      <c r="H247" s="1101"/>
      <c r="I247" s="1102">
        <v>4224.72</v>
      </c>
      <c r="J247" s="1103"/>
    </row>
    <row r="248" spans="2:10" ht="22.5">
      <c r="B248" s="713" t="s">
        <v>2462</v>
      </c>
      <c r="C248" s="714" t="s">
        <v>127</v>
      </c>
      <c r="D248" s="715" t="s">
        <v>106</v>
      </c>
      <c r="E248" s="775">
        <v>88250</v>
      </c>
      <c r="F248" s="716" t="s">
        <v>372</v>
      </c>
      <c r="G248" s="715" t="s">
        <v>105</v>
      </c>
      <c r="H248" s="775">
        <v>5.1550000000000002</v>
      </c>
      <c r="I248" s="715">
        <v>11.52</v>
      </c>
      <c r="J248" s="717">
        <v>59.39</v>
      </c>
    </row>
    <row r="249" spans="2:10" ht="22.5" customHeight="1">
      <c r="B249" s="516" t="s">
        <v>2991</v>
      </c>
      <c r="C249" s="718" t="s">
        <v>127</v>
      </c>
      <c r="D249" s="197" t="s">
        <v>106</v>
      </c>
      <c r="E249" s="776">
        <v>88275</v>
      </c>
      <c r="F249" s="861" t="s">
        <v>380</v>
      </c>
      <c r="G249" s="197" t="s">
        <v>105</v>
      </c>
      <c r="H249" s="776">
        <v>3.093</v>
      </c>
      <c r="I249" s="197">
        <v>17.93</v>
      </c>
      <c r="J249" s="719">
        <v>55.46</v>
      </c>
    </row>
    <row r="250" spans="2:10" ht="51" customHeight="1">
      <c r="B250" s="713" t="s">
        <v>2992</v>
      </c>
      <c r="C250" s="714" t="s">
        <v>127</v>
      </c>
      <c r="D250" s="715" t="s">
        <v>109</v>
      </c>
      <c r="E250" s="775">
        <v>43184</v>
      </c>
      <c r="F250" s="716" t="s">
        <v>1867</v>
      </c>
      <c r="G250" s="715" t="s">
        <v>385</v>
      </c>
      <c r="H250" s="775">
        <v>1</v>
      </c>
      <c r="I250" s="715">
        <v>4109.87</v>
      </c>
      <c r="J250" s="717">
        <v>4109.87</v>
      </c>
    </row>
    <row r="251" spans="2:10" ht="45" customHeight="1">
      <c r="B251" s="712">
        <v>39</v>
      </c>
      <c r="C251" s="1104" t="s">
        <v>2993</v>
      </c>
      <c r="D251" s="1104"/>
      <c r="E251" s="1104"/>
      <c r="F251" s="1104"/>
      <c r="G251" s="1101" t="s">
        <v>284</v>
      </c>
      <c r="H251" s="1101"/>
      <c r="I251" s="1102">
        <v>3064.74</v>
      </c>
      <c r="J251" s="1103"/>
    </row>
    <row r="252" spans="2:10" ht="22.5">
      <c r="B252" s="713" t="s">
        <v>2464</v>
      </c>
      <c r="C252" s="714" t="s">
        <v>127</v>
      </c>
      <c r="D252" s="715" t="s">
        <v>106</v>
      </c>
      <c r="E252" s="775">
        <v>88250</v>
      </c>
      <c r="F252" s="716" t="s">
        <v>372</v>
      </c>
      <c r="G252" s="715" t="s">
        <v>105</v>
      </c>
      <c r="H252" s="775">
        <v>3.093</v>
      </c>
      <c r="I252" s="715">
        <v>11.52</v>
      </c>
      <c r="J252" s="717">
        <v>35.630000000000003</v>
      </c>
    </row>
    <row r="253" spans="2:10" ht="22.5" customHeight="1">
      <c r="B253" s="516" t="s">
        <v>2994</v>
      </c>
      <c r="C253" s="718" t="s">
        <v>127</v>
      </c>
      <c r="D253" s="197" t="s">
        <v>106</v>
      </c>
      <c r="E253" s="776">
        <v>88275</v>
      </c>
      <c r="F253" s="861" t="s">
        <v>380</v>
      </c>
      <c r="G253" s="197" t="s">
        <v>105</v>
      </c>
      <c r="H253" s="776">
        <v>3.093</v>
      </c>
      <c r="I253" s="197">
        <v>17.93</v>
      </c>
      <c r="J253" s="719">
        <v>55.46</v>
      </c>
    </row>
    <row r="254" spans="2:10" ht="50.25" customHeight="1">
      <c r="B254" s="713" t="s">
        <v>2995</v>
      </c>
      <c r="C254" s="714" t="s">
        <v>127</v>
      </c>
      <c r="D254" s="715" t="s">
        <v>109</v>
      </c>
      <c r="E254" s="775">
        <v>42422</v>
      </c>
      <c r="F254" s="716" t="s">
        <v>1866</v>
      </c>
      <c r="G254" s="715" t="s">
        <v>385</v>
      </c>
      <c r="H254" s="775">
        <v>1</v>
      </c>
      <c r="I254" s="715">
        <v>2973.65</v>
      </c>
      <c r="J254" s="717">
        <v>2973.65</v>
      </c>
    </row>
    <row r="255" spans="2:10" ht="45" customHeight="1">
      <c r="B255" s="712">
        <v>40</v>
      </c>
      <c r="C255" s="1104" t="s">
        <v>2996</v>
      </c>
      <c r="D255" s="1104"/>
      <c r="E255" s="1104"/>
      <c r="F255" s="1104"/>
      <c r="G255" s="1101" t="s">
        <v>284</v>
      </c>
      <c r="H255" s="1101"/>
      <c r="I255" s="1102">
        <v>1880.02</v>
      </c>
      <c r="J255" s="1103"/>
    </row>
    <row r="256" spans="2:10" ht="22.5">
      <c r="B256" s="713" t="s">
        <v>2466</v>
      </c>
      <c r="C256" s="714" t="s">
        <v>127</v>
      </c>
      <c r="D256" s="715" t="s">
        <v>106</v>
      </c>
      <c r="E256" s="775">
        <v>88250</v>
      </c>
      <c r="F256" s="716" t="s">
        <v>372</v>
      </c>
      <c r="G256" s="715" t="s">
        <v>105</v>
      </c>
      <c r="H256" s="775">
        <v>3.093</v>
      </c>
      <c r="I256" s="715">
        <v>11.52</v>
      </c>
      <c r="J256" s="717">
        <v>35.630000000000003</v>
      </c>
    </row>
    <row r="257" spans="2:10" ht="22.5" customHeight="1">
      <c r="B257" s="516" t="s">
        <v>2468</v>
      </c>
      <c r="C257" s="718" t="s">
        <v>127</v>
      </c>
      <c r="D257" s="197" t="s">
        <v>106</v>
      </c>
      <c r="E257" s="776">
        <v>88275</v>
      </c>
      <c r="F257" s="861" t="s">
        <v>380</v>
      </c>
      <c r="G257" s="197" t="s">
        <v>105</v>
      </c>
      <c r="H257" s="776">
        <v>3.093</v>
      </c>
      <c r="I257" s="197">
        <v>17.93</v>
      </c>
      <c r="J257" s="719">
        <v>55.46</v>
      </c>
    </row>
    <row r="258" spans="2:10" ht="50.25" customHeight="1">
      <c r="B258" s="713" t="s">
        <v>2470</v>
      </c>
      <c r="C258" s="714" t="s">
        <v>127</v>
      </c>
      <c r="D258" s="715" t="s">
        <v>109</v>
      </c>
      <c r="E258" s="775">
        <v>42424</v>
      </c>
      <c r="F258" s="716" t="s">
        <v>1868</v>
      </c>
      <c r="G258" s="715" t="s">
        <v>385</v>
      </c>
      <c r="H258" s="775">
        <v>1</v>
      </c>
      <c r="I258" s="715">
        <v>1788.93</v>
      </c>
      <c r="J258" s="717">
        <v>1788.93</v>
      </c>
    </row>
    <row r="259" spans="2:10" ht="45" customHeight="1">
      <c r="B259" s="712">
        <v>41</v>
      </c>
      <c r="C259" s="1104" t="s">
        <v>2997</v>
      </c>
      <c r="D259" s="1104"/>
      <c r="E259" s="1104"/>
      <c r="F259" s="1104"/>
      <c r="G259" s="1101" t="s">
        <v>104</v>
      </c>
      <c r="H259" s="1101"/>
      <c r="I259" s="1102">
        <v>445.37</v>
      </c>
      <c r="J259" s="1103"/>
    </row>
    <row r="260" spans="2:10" ht="22.5">
      <c r="B260" s="713" t="s">
        <v>2472</v>
      </c>
      <c r="C260" s="714" t="s">
        <v>127</v>
      </c>
      <c r="D260" s="715" t="s">
        <v>106</v>
      </c>
      <c r="E260" s="775">
        <v>88250</v>
      </c>
      <c r="F260" s="716" t="s">
        <v>372</v>
      </c>
      <c r="G260" s="715" t="s">
        <v>105</v>
      </c>
      <c r="H260" s="775">
        <v>1.0309999999999999</v>
      </c>
      <c r="I260" s="715">
        <v>11.52</v>
      </c>
      <c r="J260" s="717">
        <v>11.88</v>
      </c>
    </row>
    <row r="261" spans="2:10" ht="22.5" customHeight="1">
      <c r="B261" s="516" t="s">
        <v>2474</v>
      </c>
      <c r="C261" s="718" t="s">
        <v>127</v>
      </c>
      <c r="D261" s="197" t="s">
        <v>106</v>
      </c>
      <c r="E261" s="776">
        <v>88275</v>
      </c>
      <c r="F261" s="861" t="s">
        <v>380</v>
      </c>
      <c r="G261" s="197" t="s">
        <v>105</v>
      </c>
      <c r="H261" s="776">
        <v>1.0309999999999999</v>
      </c>
      <c r="I261" s="197">
        <v>17.93</v>
      </c>
      <c r="J261" s="719">
        <v>18.489999999999998</v>
      </c>
    </row>
    <row r="262" spans="2:10" ht="56.25">
      <c r="B262" s="713" t="s">
        <v>2476</v>
      </c>
      <c r="C262" s="714" t="s">
        <v>1440</v>
      </c>
      <c r="D262" s="715" t="s">
        <v>1441</v>
      </c>
      <c r="E262" s="775">
        <v>31</v>
      </c>
      <c r="F262" s="716" t="s">
        <v>1627</v>
      </c>
      <c r="G262" s="715" t="s">
        <v>1455</v>
      </c>
      <c r="H262" s="775">
        <v>1</v>
      </c>
      <c r="I262" s="874">
        <v>415</v>
      </c>
      <c r="J262" s="717">
        <v>415</v>
      </c>
    </row>
    <row r="263" spans="2:10" ht="45" customHeight="1">
      <c r="B263" s="712">
        <v>42</v>
      </c>
      <c r="C263" s="1104" t="s">
        <v>2998</v>
      </c>
      <c r="D263" s="1104"/>
      <c r="E263" s="1104"/>
      <c r="F263" s="1104"/>
      <c r="G263" s="1101" t="s">
        <v>104</v>
      </c>
      <c r="H263" s="1101"/>
      <c r="I263" s="1102">
        <v>480.37</v>
      </c>
      <c r="J263" s="1103"/>
    </row>
    <row r="264" spans="2:10" ht="22.5">
      <c r="B264" s="713" t="s">
        <v>2480</v>
      </c>
      <c r="C264" s="714" t="s">
        <v>127</v>
      </c>
      <c r="D264" s="715" t="s">
        <v>106</v>
      </c>
      <c r="E264" s="775">
        <v>88250</v>
      </c>
      <c r="F264" s="716" t="s">
        <v>372</v>
      </c>
      <c r="G264" s="715" t="s">
        <v>105</v>
      </c>
      <c r="H264" s="775">
        <v>1.0309999999999999</v>
      </c>
      <c r="I264" s="715">
        <v>11.52</v>
      </c>
      <c r="J264" s="717">
        <v>11.88</v>
      </c>
    </row>
    <row r="265" spans="2:10" ht="22.5" customHeight="1">
      <c r="B265" s="516" t="s">
        <v>2482</v>
      </c>
      <c r="C265" s="718" t="s">
        <v>127</v>
      </c>
      <c r="D265" s="197" t="s">
        <v>106</v>
      </c>
      <c r="E265" s="776">
        <v>88275</v>
      </c>
      <c r="F265" s="861" t="s">
        <v>380</v>
      </c>
      <c r="G265" s="197" t="s">
        <v>105</v>
      </c>
      <c r="H265" s="776">
        <v>1.0309999999999999</v>
      </c>
      <c r="I265" s="197">
        <v>17.93</v>
      </c>
      <c r="J265" s="719">
        <v>18.489999999999998</v>
      </c>
    </row>
    <row r="266" spans="2:10" ht="56.25">
      <c r="B266" s="713" t="s">
        <v>2484</v>
      </c>
      <c r="C266" s="714" t="s">
        <v>1440</v>
      </c>
      <c r="D266" s="715" t="s">
        <v>1441</v>
      </c>
      <c r="E266" s="775">
        <v>32</v>
      </c>
      <c r="F266" s="716" t="s">
        <v>1626</v>
      </c>
      <c r="G266" s="715" t="s">
        <v>1455</v>
      </c>
      <c r="H266" s="775">
        <v>1</v>
      </c>
      <c r="I266" s="874">
        <v>450</v>
      </c>
      <c r="J266" s="717">
        <v>450</v>
      </c>
    </row>
    <row r="267" spans="2:10" ht="45" customHeight="1">
      <c r="B267" s="712">
        <v>43</v>
      </c>
      <c r="C267" s="1104" t="s">
        <v>2999</v>
      </c>
      <c r="D267" s="1104"/>
      <c r="E267" s="1104"/>
      <c r="F267" s="1104"/>
      <c r="G267" s="1101" t="s">
        <v>104</v>
      </c>
      <c r="H267" s="1101"/>
      <c r="I267" s="1102">
        <v>990.37</v>
      </c>
      <c r="J267" s="1103"/>
    </row>
    <row r="268" spans="2:10" ht="22.5">
      <c r="B268" s="713" t="s">
        <v>3000</v>
      </c>
      <c r="C268" s="714" t="s">
        <v>127</v>
      </c>
      <c r="D268" s="715" t="s">
        <v>106</v>
      </c>
      <c r="E268" s="775">
        <v>88250</v>
      </c>
      <c r="F268" s="716" t="s">
        <v>372</v>
      </c>
      <c r="G268" s="715" t="s">
        <v>105</v>
      </c>
      <c r="H268" s="775">
        <v>1.0309999999999999</v>
      </c>
      <c r="I268" s="715">
        <v>11.52</v>
      </c>
      <c r="J268" s="717">
        <v>11.88</v>
      </c>
    </row>
    <row r="269" spans="2:10" ht="22.5" customHeight="1">
      <c r="B269" s="516" t="s">
        <v>3001</v>
      </c>
      <c r="C269" s="718" t="s">
        <v>127</v>
      </c>
      <c r="D269" s="197" t="s">
        <v>106</v>
      </c>
      <c r="E269" s="776">
        <v>88275</v>
      </c>
      <c r="F269" s="861" t="s">
        <v>380</v>
      </c>
      <c r="G269" s="197" t="s">
        <v>105</v>
      </c>
      <c r="H269" s="776">
        <v>1.0309999999999999</v>
      </c>
      <c r="I269" s="197">
        <v>17.93</v>
      </c>
      <c r="J269" s="719">
        <v>18.489999999999998</v>
      </c>
    </row>
    <row r="270" spans="2:10" ht="56.25">
      <c r="B270" s="713" t="s">
        <v>2486</v>
      </c>
      <c r="C270" s="714" t="s">
        <v>1440</v>
      </c>
      <c r="D270" s="715" t="s">
        <v>1441</v>
      </c>
      <c r="E270" s="775">
        <v>33</v>
      </c>
      <c r="F270" s="716" t="s">
        <v>1625</v>
      </c>
      <c r="G270" s="715" t="s">
        <v>1455</v>
      </c>
      <c r="H270" s="775">
        <v>1</v>
      </c>
      <c r="I270" s="874">
        <v>960</v>
      </c>
      <c r="J270" s="717">
        <v>960</v>
      </c>
    </row>
    <row r="271" spans="2:10" ht="45" customHeight="1">
      <c r="B271" s="712">
        <v>44</v>
      </c>
      <c r="C271" s="1104" t="s">
        <v>3002</v>
      </c>
      <c r="D271" s="1104"/>
      <c r="E271" s="1104"/>
      <c r="F271" s="1104"/>
      <c r="G271" s="1101" t="s">
        <v>284</v>
      </c>
      <c r="H271" s="1101"/>
      <c r="I271" s="1102">
        <v>36.43</v>
      </c>
      <c r="J271" s="1103"/>
    </row>
    <row r="272" spans="2:10" ht="22.5">
      <c r="B272" s="713" t="s">
        <v>2488</v>
      </c>
      <c r="C272" s="714" t="s">
        <v>127</v>
      </c>
      <c r="D272" s="715" t="s">
        <v>106</v>
      </c>
      <c r="E272" s="775">
        <v>88250</v>
      </c>
      <c r="F272" s="716" t="s">
        <v>372</v>
      </c>
      <c r="G272" s="715" t="s">
        <v>105</v>
      </c>
      <c r="H272" s="775">
        <v>1.2370000000000001</v>
      </c>
      <c r="I272" s="715">
        <v>11.52</v>
      </c>
      <c r="J272" s="717">
        <v>14.25</v>
      </c>
    </row>
    <row r="273" spans="2:10" ht="22.5" customHeight="1">
      <c r="B273" s="516" t="s">
        <v>2490</v>
      </c>
      <c r="C273" s="718" t="s">
        <v>127</v>
      </c>
      <c r="D273" s="197" t="s">
        <v>106</v>
      </c>
      <c r="E273" s="776">
        <v>88275</v>
      </c>
      <c r="F273" s="861" t="s">
        <v>380</v>
      </c>
      <c r="G273" s="197" t="s">
        <v>105</v>
      </c>
      <c r="H273" s="776">
        <v>1.2370000000000001</v>
      </c>
      <c r="I273" s="197">
        <v>17.93</v>
      </c>
      <c r="J273" s="719">
        <v>22.18</v>
      </c>
    </row>
    <row r="274" spans="2:10" ht="33.75">
      <c r="B274" s="713" t="s">
        <v>3003</v>
      </c>
      <c r="C274" s="714" t="s">
        <v>1440</v>
      </c>
      <c r="D274" s="715" t="s">
        <v>1441</v>
      </c>
      <c r="E274" s="775">
        <v>34</v>
      </c>
      <c r="F274" s="716" t="s">
        <v>1634</v>
      </c>
      <c r="G274" s="715" t="s">
        <v>1455</v>
      </c>
      <c r="H274" s="775">
        <v>1</v>
      </c>
      <c r="I274" s="874">
        <v>0</v>
      </c>
      <c r="J274" s="717">
        <v>0</v>
      </c>
    </row>
    <row r="275" spans="2:10" ht="45" customHeight="1">
      <c r="B275" s="712">
        <v>45</v>
      </c>
      <c r="C275" s="1104" t="s">
        <v>3004</v>
      </c>
      <c r="D275" s="1104"/>
      <c r="E275" s="1104"/>
      <c r="F275" s="1104"/>
      <c r="G275" s="1101" t="s">
        <v>284</v>
      </c>
      <c r="H275" s="1101"/>
      <c r="I275" s="1102">
        <v>36.43</v>
      </c>
      <c r="J275" s="1103"/>
    </row>
    <row r="276" spans="2:10" ht="22.5">
      <c r="B276" s="713" t="s">
        <v>2492</v>
      </c>
      <c r="C276" s="714" t="s">
        <v>127</v>
      </c>
      <c r="D276" s="715" t="s">
        <v>106</v>
      </c>
      <c r="E276" s="775">
        <v>88250</v>
      </c>
      <c r="F276" s="716" t="s">
        <v>372</v>
      </c>
      <c r="G276" s="715" t="s">
        <v>105</v>
      </c>
      <c r="H276" s="775">
        <v>1.2370000000000001</v>
      </c>
      <c r="I276" s="715">
        <v>11.52</v>
      </c>
      <c r="J276" s="717">
        <v>14.25</v>
      </c>
    </row>
    <row r="277" spans="2:10" ht="22.5" customHeight="1">
      <c r="B277" s="516" t="s">
        <v>3005</v>
      </c>
      <c r="C277" s="718" t="s">
        <v>127</v>
      </c>
      <c r="D277" s="197" t="s">
        <v>106</v>
      </c>
      <c r="E277" s="776">
        <v>88275</v>
      </c>
      <c r="F277" s="861" t="s">
        <v>380</v>
      </c>
      <c r="G277" s="197" t="s">
        <v>105</v>
      </c>
      <c r="H277" s="776">
        <v>1.2370000000000001</v>
      </c>
      <c r="I277" s="197">
        <v>17.93</v>
      </c>
      <c r="J277" s="719">
        <v>22.18</v>
      </c>
    </row>
    <row r="278" spans="2:10" ht="33.75">
      <c r="B278" s="713" t="s">
        <v>3006</v>
      </c>
      <c r="C278" s="714" t="s">
        <v>1440</v>
      </c>
      <c r="D278" s="715" t="s">
        <v>1441</v>
      </c>
      <c r="E278" s="775">
        <v>35</v>
      </c>
      <c r="F278" s="716" t="s">
        <v>1635</v>
      </c>
      <c r="G278" s="715" t="s">
        <v>1455</v>
      </c>
      <c r="H278" s="775">
        <v>1</v>
      </c>
      <c r="I278" s="874">
        <v>0</v>
      </c>
      <c r="J278" s="717">
        <v>0</v>
      </c>
    </row>
    <row r="279" spans="2:10" ht="45" customHeight="1">
      <c r="B279" s="712">
        <v>46</v>
      </c>
      <c r="C279" s="1104" t="s">
        <v>3007</v>
      </c>
      <c r="D279" s="1104"/>
      <c r="E279" s="1104"/>
      <c r="F279" s="1104"/>
      <c r="G279" s="1101" t="s">
        <v>284</v>
      </c>
      <c r="H279" s="1101"/>
      <c r="I279" s="1102">
        <v>36.43</v>
      </c>
      <c r="J279" s="1103"/>
    </row>
    <row r="280" spans="2:10" ht="22.5">
      <c r="B280" s="713" t="s">
        <v>2494</v>
      </c>
      <c r="C280" s="714" t="s">
        <v>127</v>
      </c>
      <c r="D280" s="715" t="s">
        <v>106</v>
      </c>
      <c r="E280" s="775">
        <v>88250</v>
      </c>
      <c r="F280" s="716" t="s">
        <v>372</v>
      </c>
      <c r="G280" s="715" t="s">
        <v>105</v>
      </c>
      <c r="H280" s="775">
        <v>1.2370000000000001</v>
      </c>
      <c r="I280" s="715">
        <v>11.52</v>
      </c>
      <c r="J280" s="717">
        <v>14.25</v>
      </c>
    </row>
    <row r="281" spans="2:10" ht="22.5" customHeight="1">
      <c r="B281" s="516" t="s">
        <v>2496</v>
      </c>
      <c r="C281" s="718" t="s">
        <v>127</v>
      </c>
      <c r="D281" s="197" t="s">
        <v>106</v>
      </c>
      <c r="E281" s="776">
        <v>88275</v>
      </c>
      <c r="F281" s="861" t="s">
        <v>380</v>
      </c>
      <c r="G281" s="197" t="s">
        <v>105</v>
      </c>
      <c r="H281" s="776">
        <v>1.2370000000000001</v>
      </c>
      <c r="I281" s="197">
        <v>17.93</v>
      </c>
      <c r="J281" s="719">
        <v>22.18</v>
      </c>
    </row>
    <row r="282" spans="2:10" ht="22.5">
      <c r="B282" s="713" t="s">
        <v>3008</v>
      </c>
      <c r="C282" s="714" t="s">
        <v>1440</v>
      </c>
      <c r="D282" s="715" t="s">
        <v>1441</v>
      </c>
      <c r="E282" s="775">
        <v>36</v>
      </c>
      <c r="F282" s="716" t="s">
        <v>1633</v>
      </c>
      <c r="G282" s="715" t="s">
        <v>1455</v>
      </c>
      <c r="H282" s="775">
        <v>1</v>
      </c>
      <c r="I282" s="874">
        <v>0</v>
      </c>
      <c r="J282" s="717">
        <v>0</v>
      </c>
    </row>
    <row r="283" spans="2:10" ht="45" customHeight="1">
      <c r="B283" s="712">
        <v>47</v>
      </c>
      <c r="C283" s="1104" t="s">
        <v>3009</v>
      </c>
      <c r="D283" s="1104"/>
      <c r="E283" s="1104"/>
      <c r="F283" s="1104"/>
      <c r="G283" s="1101" t="s">
        <v>284</v>
      </c>
      <c r="H283" s="1101"/>
      <c r="I283" s="1102">
        <v>36.43</v>
      </c>
      <c r="J283" s="1103"/>
    </row>
    <row r="284" spans="2:10" ht="22.5">
      <c r="B284" s="713" t="s">
        <v>2498</v>
      </c>
      <c r="C284" s="714" t="s">
        <v>127</v>
      </c>
      <c r="D284" s="715" t="s">
        <v>106</v>
      </c>
      <c r="E284" s="775">
        <v>88250</v>
      </c>
      <c r="F284" s="716" t="s">
        <v>372</v>
      </c>
      <c r="G284" s="715" t="s">
        <v>105</v>
      </c>
      <c r="H284" s="775">
        <v>1.2370000000000001</v>
      </c>
      <c r="I284" s="715">
        <v>11.52</v>
      </c>
      <c r="J284" s="717">
        <v>14.25</v>
      </c>
    </row>
    <row r="285" spans="2:10" ht="22.5" customHeight="1">
      <c r="B285" s="516" t="s">
        <v>2500</v>
      </c>
      <c r="C285" s="718" t="s">
        <v>127</v>
      </c>
      <c r="D285" s="197" t="s">
        <v>106</v>
      </c>
      <c r="E285" s="776">
        <v>88275</v>
      </c>
      <c r="F285" s="861" t="s">
        <v>380</v>
      </c>
      <c r="G285" s="197" t="s">
        <v>105</v>
      </c>
      <c r="H285" s="776">
        <v>1.2370000000000001</v>
      </c>
      <c r="I285" s="197">
        <v>17.93</v>
      </c>
      <c r="J285" s="719">
        <v>22.18</v>
      </c>
    </row>
    <row r="286" spans="2:10" ht="22.5">
      <c r="B286" s="713" t="s">
        <v>2502</v>
      </c>
      <c r="C286" s="714" t="s">
        <v>1440</v>
      </c>
      <c r="D286" s="715" t="s">
        <v>1441</v>
      </c>
      <c r="E286" s="775">
        <v>37</v>
      </c>
      <c r="F286" s="716" t="s">
        <v>1632</v>
      </c>
      <c r="G286" s="715" t="s">
        <v>1455</v>
      </c>
      <c r="H286" s="775">
        <v>1</v>
      </c>
      <c r="I286" s="874">
        <v>0</v>
      </c>
      <c r="J286" s="717">
        <v>0</v>
      </c>
    </row>
    <row r="287" spans="2:10" ht="45" customHeight="1">
      <c r="B287" s="712">
        <v>48</v>
      </c>
      <c r="C287" s="1104" t="s">
        <v>3010</v>
      </c>
      <c r="D287" s="1104"/>
      <c r="E287" s="1104"/>
      <c r="F287" s="1104"/>
      <c r="G287" s="1101" t="s">
        <v>284</v>
      </c>
      <c r="H287" s="1101"/>
      <c r="I287" s="1102">
        <v>36.43</v>
      </c>
      <c r="J287" s="1103"/>
    </row>
    <row r="288" spans="2:10" ht="22.5">
      <c r="B288" s="713" t="s">
        <v>2504</v>
      </c>
      <c r="C288" s="714" t="s">
        <v>127</v>
      </c>
      <c r="D288" s="715" t="s">
        <v>106</v>
      </c>
      <c r="E288" s="775">
        <v>88250</v>
      </c>
      <c r="F288" s="716" t="s">
        <v>372</v>
      </c>
      <c r="G288" s="715" t="s">
        <v>105</v>
      </c>
      <c r="H288" s="775">
        <v>1.2370000000000001</v>
      </c>
      <c r="I288" s="715">
        <v>11.52</v>
      </c>
      <c r="J288" s="717">
        <v>14.25</v>
      </c>
    </row>
    <row r="289" spans="2:10" ht="22.5" customHeight="1">
      <c r="B289" s="516" t="s">
        <v>2506</v>
      </c>
      <c r="C289" s="718" t="s">
        <v>127</v>
      </c>
      <c r="D289" s="197" t="s">
        <v>106</v>
      </c>
      <c r="E289" s="776">
        <v>88275</v>
      </c>
      <c r="F289" s="861" t="s">
        <v>380</v>
      </c>
      <c r="G289" s="197" t="s">
        <v>105</v>
      </c>
      <c r="H289" s="776">
        <v>1.2370000000000001</v>
      </c>
      <c r="I289" s="197">
        <v>17.93</v>
      </c>
      <c r="J289" s="719">
        <v>22.18</v>
      </c>
    </row>
    <row r="290" spans="2:10" ht="22.5">
      <c r="B290" s="713" t="s">
        <v>2508</v>
      </c>
      <c r="C290" s="714" t="s">
        <v>1440</v>
      </c>
      <c r="D290" s="715" t="s">
        <v>1441</v>
      </c>
      <c r="E290" s="775">
        <v>38</v>
      </c>
      <c r="F290" s="716" t="s">
        <v>1636</v>
      </c>
      <c r="G290" s="715" t="s">
        <v>1455</v>
      </c>
      <c r="H290" s="775">
        <v>1</v>
      </c>
      <c r="I290" s="874">
        <v>0</v>
      </c>
      <c r="J290" s="717">
        <v>0</v>
      </c>
    </row>
    <row r="291" spans="2:10" ht="45" customHeight="1">
      <c r="B291" s="712">
        <v>49</v>
      </c>
      <c r="C291" s="1104" t="s">
        <v>3011</v>
      </c>
      <c r="D291" s="1104"/>
      <c r="E291" s="1104"/>
      <c r="F291" s="1104"/>
      <c r="G291" s="1101" t="s">
        <v>284</v>
      </c>
      <c r="H291" s="1101"/>
      <c r="I291" s="1102">
        <v>36.43</v>
      </c>
      <c r="J291" s="1103"/>
    </row>
    <row r="292" spans="2:10" ht="22.5">
      <c r="B292" s="713" t="s">
        <v>2510</v>
      </c>
      <c r="C292" s="714" t="s">
        <v>127</v>
      </c>
      <c r="D292" s="715" t="s">
        <v>106</v>
      </c>
      <c r="E292" s="775">
        <v>88250</v>
      </c>
      <c r="F292" s="716" t="s">
        <v>372</v>
      </c>
      <c r="G292" s="715" t="s">
        <v>105</v>
      </c>
      <c r="H292" s="775">
        <v>1.2370000000000001</v>
      </c>
      <c r="I292" s="715">
        <v>11.52</v>
      </c>
      <c r="J292" s="717">
        <v>14.25</v>
      </c>
    </row>
    <row r="293" spans="2:10" ht="22.5" customHeight="1">
      <c r="B293" s="516" t="s">
        <v>2512</v>
      </c>
      <c r="C293" s="718" t="s">
        <v>127</v>
      </c>
      <c r="D293" s="197" t="s">
        <v>106</v>
      </c>
      <c r="E293" s="776">
        <v>88275</v>
      </c>
      <c r="F293" s="861" t="s">
        <v>380</v>
      </c>
      <c r="G293" s="197" t="s">
        <v>105</v>
      </c>
      <c r="H293" s="776">
        <v>1.2370000000000001</v>
      </c>
      <c r="I293" s="197">
        <v>17.93</v>
      </c>
      <c r="J293" s="719">
        <v>22.18</v>
      </c>
    </row>
    <row r="294" spans="2:10" ht="22.5">
      <c r="B294" s="713" t="s">
        <v>3012</v>
      </c>
      <c r="C294" s="714" t="s">
        <v>1440</v>
      </c>
      <c r="D294" s="715" t="s">
        <v>1441</v>
      </c>
      <c r="E294" s="775">
        <v>39</v>
      </c>
      <c r="F294" s="716" t="s">
        <v>1637</v>
      </c>
      <c r="G294" s="715" t="s">
        <v>1455</v>
      </c>
      <c r="H294" s="775">
        <v>1</v>
      </c>
      <c r="I294" s="874">
        <v>0</v>
      </c>
      <c r="J294" s="717">
        <v>0</v>
      </c>
    </row>
    <row r="295" spans="2:10" ht="45" customHeight="1">
      <c r="B295" s="712">
        <v>50</v>
      </c>
      <c r="C295" s="1104" t="s">
        <v>3013</v>
      </c>
      <c r="D295" s="1104"/>
      <c r="E295" s="1104"/>
      <c r="F295" s="1104"/>
      <c r="G295" s="1101" t="s">
        <v>284</v>
      </c>
      <c r="H295" s="1101"/>
      <c r="I295" s="1102">
        <v>32.21</v>
      </c>
      <c r="J295" s="1103"/>
    </row>
    <row r="296" spans="2:10" ht="22.5">
      <c r="B296" s="713" t="s">
        <v>2514</v>
      </c>
      <c r="C296" s="714" t="s">
        <v>127</v>
      </c>
      <c r="D296" s="715" t="s">
        <v>106</v>
      </c>
      <c r="E296" s="775">
        <v>88250</v>
      </c>
      <c r="F296" s="716" t="s">
        <v>372</v>
      </c>
      <c r="G296" s="715" t="s">
        <v>105</v>
      </c>
      <c r="H296" s="834">
        <v>1.4173</v>
      </c>
      <c r="I296" s="715">
        <v>11.52</v>
      </c>
      <c r="J296" s="717">
        <v>16.329999999999998</v>
      </c>
    </row>
    <row r="297" spans="2:10" ht="22.5" customHeight="1">
      <c r="B297" s="516" t="s">
        <v>2516</v>
      </c>
      <c r="C297" s="718" t="s">
        <v>127</v>
      </c>
      <c r="D297" s="197" t="s">
        <v>106</v>
      </c>
      <c r="E297" s="776">
        <v>88275</v>
      </c>
      <c r="F297" s="861" t="s">
        <v>380</v>
      </c>
      <c r="G297" s="197" t="s">
        <v>105</v>
      </c>
      <c r="H297" s="875">
        <v>0.88580000000000003</v>
      </c>
      <c r="I297" s="197">
        <v>17.93</v>
      </c>
      <c r="J297" s="719">
        <v>15.88</v>
      </c>
    </row>
    <row r="298" spans="2:10" ht="22.5">
      <c r="B298" s="713" t="s">
        <v>3014</v>
      </c>
      <c r="C298" s="714" t="s">
        <v>1440</v>
      </c>
      <c r="D298" s="715" t="s">
        <v>1441</v>
      </c>
      <c r="E298" s="775">
        <v>40</v>
      </c>
      <c r="F298" s="716" t="s">
        <v>1630</v>
      </c>
      <c r="G298" s="715" t="s">
        <v>1455</v>
      </c>
      <c r="H298" s="775">
        <v>1</v>
      </c>
      <c r="I298" s="874">
        <v>0</v>
      </c>
      <c r="J298" s="717">
        <v>0</v>
      </c>
    </row>
    <row r="299" spans="2:10" ht="32.25" customHeight="1">
      <c r="B299" s="1123" t="s">
        <v>1638</v>
      </c>
      <c r="C299" s="1123"/>
      <c r="D299" s="1123"/>
      <c r="E299" s="1123"/>
      <c r="F299" s="1123"/>
      <c r="G299" s="1123"/>
      <c r="H299" s="1123"/>
      <c r="I299" s="1123"/>
      <c r="J299" s="1123"/>
    </row>
    <row r="300" spans="2:10" ht="45" customHeight="1">
      <c r="B300" s="712">
        <v>51</v>
      </c>
      <c r="C300" s="1104" t="s">
        <v>3015</v>
      </c>
      <c r="D300" s="1104"/>
      <c r="E300" s="1104"/>
      <c r="F300" s="1104"/>
      <c r="G300" s="1101" t="s">
        <v>284</v>
      </c>
      <c r="H300" s="1101"/>
      <c r="I300" s="1102">
        <v>32.21</v>
      </c>
      <c r="J300" s="1103"/>
    </row>
    <row r="301" spans="2:10" ht="22.5">
      <c r="B301" s="713" t="s">
        <v>2518</v>
      </c>
      <c r="C301" s="714" t="s">
        <v>127</v>
      </c>
      <c r="D301" s="715" t="s">
        <v>106</v>
      </c>
      <c r="E301" s="775">
        <v>88250</v>
      </c>
      <c r="F301" s="716" t="s">
        <v>372</v>
      </c>
      <c r="G301" s="715" t="s">
        <v>105</v>
      </c>
      <c r="H301" s="834">
        <v>1.4173</v>
      </c>
      <c r="I301" s="715">
        <v>11.52</v>
      </c>
      <c r="J301" s="717">
        <v>16.329999999999998</v>
      </c>
    </row>
    <row r="302" spans="2:10" ht="22.5" customHeight="1">
      <c r="B302" s="516" t="s">
        <v>3016</v>
      </c>
      <c r="C302" s="718" t="s">
        <v>127</v>
      </c>
      <c r="D302" s="197" t="s">
        <v>106</v>
      </c>
      <c r="E302" s="776">
        <v>88275</v>
      </c>
      <c r="F302" s="861" t="s">
        <v>380</v>
      </c>
      <c r="G302" s="197" t="s">
        <v>105</v>
      </c>
      <c r="H302" s="875">
        <v>0.88580000000000003</v>
      </c>
      <c r="I302" s="197">
        <v>17.93</v>
      </c>
      <c r="J302" s="719">
        <v>15.88</v>
      </c>
    </row>
    <row r="303" spans="2:10">
      <c r="B303" s="713" t="s">
        <v>3017</v>
      </c>
      <c r="C303" s="714" t="s">
        <v>1440</v>
      </c>
      <c r="D303" s="715" t="s">
        <v>1441</v>
      </c>
      <c r="E303" s="775">
        <v>41</v>
      </c>
      <c r="F303" s="716" t="s">
        <v>1631</v>
      </c>
      <c r="G303" s="715" t="s">
        <v>1455</v>
      </c>
      <c r="H303" s="775">
        <v>1</v>
      </c>
      <c r="I303" s="874">
        <v>0</v>
      </c>
      <c r="J303" s="717">
        <v>0</v>
      </c>
    </row>
    <row r="304" spans="2:10" ht="32.25" customHeight="1">
      <c r="B304" s="1123" t="s">
        <v>1638</v>
      </c>
      <c r="C304" s="1123"/>
      <c r="D304" s="1123"/>
      <c r="E304" s="1123"/>
      <c r="F304" s="1123"/>
      <c r="G304" s="1123"/>
      <c r="H304" s="1123"/>
      <c r="I304" s="1123"/>
      <c r="J304" s="1123"/>
    </row>
    <row r="305" spans="2:10" ht="45" customHeight="1">
      <c r="B305" s="884">
        <v>52</v>
      </c>
      <c r="C305" s="1104" t="s">
        <v>1645</v>
      </c>
      <c r="D305" s="1104"/>
      <c r="E305" s="1104"/>
      <c r="F305" s="1104"/>
      <c r="G305" s="1105" t="s">
        <v>104</v>
      </c>
      <c r="H305" s="1105"/>
      <c r="I305" s="1106">
        <v>120.04</v>
      </c>
      <c r="J305" s="1107"/>
    </row>
    <row r="306" spans="2:10" ht="33.75">
      <c r="B306" s="885" t="s">
        <v>2520</v>
      </c>
      <c r="C306" s="886" t="s">
        <v>102</v>
      </c>
      <c r="D306" s="887" t="s">
        <v>106</v>
      </c>
      <c r="E306" s="836">
        <v>89451</v>
      </c>
      <c r="F306" s="888" t="s">
        <v>327</v>
      </c>
      <c r="G306" s="887" t="s">
        <v>104</v>
      </c>
      <c r="H306" s="889">
        <v>1</v>
      </c>
      <c r="I306" s="887">
        <v>40.51</v>
      </c>
      <c r="J306" s="890">
        <v>40.51</v>
      </c>
    </row>
    <row r="307" spans="2:10" ht="33.75">
      <c r="B307" s="891" t="s">
        <v>3018</v>
      </c>
      <c r="C307" s="892" t="s">
        <v>102</v>
      </c>
      <c r="D307" s="893" t="s">
        <v>106</v>
      </c>
      <c r="E307" s="837">
        <v>89513</v>
      </c>
      <c r="F307" s="894" t="s">
        <v>336</v>
      </c>
      <c r="G307" s="893" t="s">
        <v>284</v>
      </c>
      <c r="H307" s="895">
        <v>0.28510000000000002</v>
      </c>
      <c r="I307" s="893">
        <v>94.59</v>
      </c>
      <c r="J307" s="896">
        <v>26.97</v>
      </c>
    </row>
    <row r="308" spans="2:10" ht="33.75">
      <c r="B308" s="885" t="s">
        <v>3019</v>
      </c>
      <c r="C308" s="886" t="s">
        <v>102</v>
      </c>
      <c r="D308" s="887" t="s">
        <v>106</v>
      </c>
      <c r="E308" s="836">
        <v>89515</v>
      </c>
      <c r="F308" s="888" t="s">
        <v>337</v>
      </c>
      <c r="G308" s="887" t="s">
        <v>284</v>
      </c>
      <c r="H308" s="889">
        <v>9.4799999999999995E-2</v>
      </c>
      <c r="I308" s="887">
        <v>70.319999999999993</v>
      </c>
      <c r="J308" s="890">
        <v>6.67</v>
      </c>
    </row>
    <row r="309" spans="2:10" ht="33.75">
      <c r="B309" s="891" t="s">
        <v>3020</v>
      </c>
      <c r="C309" s="892" t="s">
        <v>102</v>
      </c>
      <c r="D309" s="893" t="s">
        <v>106</v>
      </c>
      <c r="E309" s="837">
        <v>89611</v>
      </c>
      <c r="F309" s="894" t="s">
        <v>338</v>
      </c>
      <c r="G309" s="893" t="s">
        <v>284</v>
      </c>
      <c r="H309" s="895">
        <v>0.21460000000000001</v>
      </c>
      <c r="I309" s="893">
        <v>26.52</v>
      </c>
      <c r="J309" s="896">
        <v>5.69</v>
      </c>
    </row>
    <row r="310" spans="2:10" ht="33.75">
      <c r="B310" s="885" t="s">
        <v>3021</v>
      </c>
      <c r="C310" s="886" t="s">
        <v>102</v>
      </c>
      <c r="D310" s="887" t="s">
        <v>106</v>
      </c>
      <c r="E310" s="836">
        <v>89612</v>
      </c>
      <c r="F310" s="888" t="s">
        <v>339</v>
      </c>
      <c r="G310" s="887" t="s">
        <v>284</v>
      </c>
      <c r="H310" s="889">
        <v>0.22700000000000001</v>
      </c>
      <c r="I310" s="887">
        <v>154.44</v>
      </c>
      <c r="J310" s="890">
        <v>35.06</v>
      </c>
    </row>
    <row r="311" spans="2:10" ht="45">
      <c r="B311" s="891" t="s">
        <v>3022</v>
      </c>
      <c r="C311" s="892" t="s">
        <v>102</v>
      </c>
      <c r="D311" s="893" t="s">
        <v>106</v>
      </c>
      <c r="E311" s="837">
        <v>89613</v>
      </c>
      <c r="F311" s="894" t="s">
        <v>1416</v>
      </c>
      <c r="G311" s="893" t="s">
        <v>284</v>
      </c>
      <c r="H311" s="895">
        <v>7.51E-2</v>
      </c>
      <c r="I311" s="893">
        <v>23.32</v>
      </c>
      <c r="J311" s="896">
        <v>1.75</v>
      </c>
    </row>
    <row r="312" spans="2:10" ht="33.75">
      <c r="B312" s="885" t="s">
        <v>3023</v>
      </c>
      <c r="C312" s="886" t="s">
        <v>102</v>
      </c>
      <c r="D312" s="887" t="s">
        <v>106</v>
      </c>
      <c r="E312" s="836">
        <v>89629</v>
      </c>
      <c r="F312" s="888" t="s">
        <v>340</v>
      </c>
      <c r="G312" s="887" t="s">
        <v>284</v>
      </c>
      <c r="H312" s="889">
        <v>4.5999999999999999E-3</v>
      </c>
      <c r="I312" s="887">
        <v>68.650000000000006</v>
      </c>
      <c r="J312" s="890">
        <v>0.32</v>
      </c>
    </row>
    <row r="313" spans="2:10" ht="33.75">
      <c r="B313" s="891" t="s">
        <v>3024</v>
      </c>
      <c r="C313" s="892" t="s">
        <v>102</v>
      </c>
      <c r="D313" s="893" t="s">
        <v>106</v>
      </c>
      <c r="E313" s="837">
        <v>90437</v>
      </c>
      <c r="F313" s="894" t="s">
        <v>345</v>
      </c>
      <c r="G313" s="893" t="s">
        <v>284</v>
      </c>
      <c r="H313" s="895">
        <v>4.1799999999999997E-2</v>
      </c>
      <c r="I313" s="893">
        <v>22.04</v>
      </c>
      <c r="J313" s="896">
        <v>0.92</v>
      </c>
    </row>
    <row r="314" spans="2:10" ht="33.75">
      <c r="B314" s="885" t="s">
        <v>3025</v>
      </c>
      <c r="C314" s="886" t="s">
        <v>102</v>
      </c>
      <c r="D314" s="887" t="s">
        <v>106</v>
      </c>
      <c r="E314" s="836">
        <v>90454</v>
      </c>
      <c r="F314" s="888" t="s">
        <v>349</v>
      </c>
      <c r="G314" s="887" t="s">
        <v>284</v>
      </c>
      <c r="H314" s="889">
        <v>0.1023</v>
      </c>
      <c r="I314" s="887">
        <v>3.57</v>
      </c>
      <c r="J314" s="890">
        <v>0.37</v>
      </c>
    </row>
    <row r="315" spans="2:10" ht="56.25">
      <c r="B315" s="891" t="s">
        <v>3026</v>
      </c>
      <c r="C315" s="892" t="s">
        <v>102</v>
      </c>
      <c r="D315" s="893" t="s">
        <v>106</v>
      </c>
      <c r="E315" s="837">
        <v>91186</v>
      </c>
      <c r="F315" s="894" t="s">
        <v>354</v>
      </c>
      <c r="G315" s="893" t="s">
        <v>104</v>
      </c>
      <c r="H315" s="895">
        <v>0.44569999999999999</v>
      </c>
      <c r="I315" s="893">
        <v>3.69</v>
      </c>
      <c r="J315" s="896">
        <v>1.64</v>
      </c>
    </row>
    <row r="316" spans="2:10" ht="22.5">
      <c r="B316" s="885" t="s">
        <v>3027</v>
      </c>
      <c r="C316" s="886" t="s">
        <v>102</v>
      </c>
      <c r="D316" s="887" t="s">
        <v>106</v>
      </c>
      <c r="E316" s="836">
        <v>91191</v>
      </c>
      <c r="F316" s="888" t="s">
        <v>355</v>
      </c>
      <c r="G316" s="887" t="s">
        <v>284</v>
      </c>
      <c r="H316" s="889">
        <v>4.1799999999999997E-2</v>
      </c>
      <c r="I316" s="887">
        <v>3.46</v>
      </c>
      <c r="J316" s="890">
        <v>0.14000000000000001</v>
      </c>
    </row>
    <row r="317" spans="2:10" ht="70.5" customHeight="1">
      <c r="B317" s="884">
        <v>53</v>
      </c>
      <c r="C317" s="1104" t="s">
        <v>1639</v>
      </c>
      <c r="D317" s="1104"/>
      <c r="E317" s="1104"/>
      <c r="F317" s="1104"/>
      <c r="G317" s="1105" t="s">
        <v>284</v>
      </c>
      <c r="H317" s="1105"/>
      <c r="I317" s="1106">
        <v>109.6</v>
      </c>
      <c r="J317" s="1107"/>
    </row>
    <row r="318" spans="2:10" ht="25.5" customHeight="1">
      <c r="B318" s="885" t="s">
        <v>2522</v>
      </c>
      <c r="C318" s="886" t="s">
        <v>102</v>
      </c>
      <c r="D318" s="887" t="s">
        <v>106</v>
      </c>
      <c r="E318" s="836">
        <v>88267</v>
      </c>
      <c r="F318" s="888" t="s">
        <v>378</v>
      </c>
      <c r="G318" s="887" t="s">
        <v>105</v>
      </c>
      <c r="H318" s="889">
        <v>1.4173</v>
      </c>
      <c r="I318" s="887">
        <v>16.41</v>
      </c>
      <c r="J318" s="890">
        <v>23.26</v>
      </c>
    </row>
    <row r="319" spans="2:10" ht="25.5" customHeight="1">
      <c r="B319" s="891" t="s">
        <v>3028</v>
      </c>
      <c r="C319" s="892" t="s">
        <v>102</v>
      </c>
      <c r="D319" s="893" t="s">
        <v>106</v>
      </c>
      <c r="E319" s="837">
        <v>88248</v>
      </c>
      <c r="F319" s="894" t="s">
        <v>371</v>
      </c>
      <c r="G319" s="893" t="s">
        <v>105</v>
      </c>
      <c r="H319" s="895">
        <v>0.88580000000000003</v>
      </c>
      <c r="I319" s="893">
        <v>12.59</v>
      </c>
      <c r="J319" s="896">
        <v>11.15</v>
      </c>
    </row>
    <row r="320" spans="2:10" ht="25.5" customHeight="1">
      <c r="B320" s="885" t="s">
        <v>3029</v>
      </c>
      <c r="C320" s="886" t="s">
        <v>102</v>
      </c>
      <c r="D320" s="887" t="s">
        <v>109</v>
      </c>
      <c r="E320" s="836">
        <v>14153</v>
      </c>
      <c r="F320" s="888" t="s">
        <v>1911</v>
      </c>
      <c r="G320" s="887" t="s">
        <v>385</v>
      </c>
      <c r="H320" s="889">
        <v>1.4173</v>
      </c>
      <c r="I320" s="887">
        <v>53.05</v>
      </c>
      <c r="J320" s="890">
        <v>75.19</v>
      </c>
    </row>
    <row r="321" spans="2:10" ht="51.75" customHeight="1">
      <c r="B321" s="891" t="s">
        <v>3030</v>
      </c>
      <c r="C321" s="892" t="s">
        <v>102</v>
      </c>
      <c r="D321" s="893" t="s">
        <v>109</v>
      </c>
      <c r="E321" s="837">
        <v>4350</v>
      </c>
      <c r="F321" s="894" t="s">
        <v>1881</v>
      </c>
      <c r="G321" s="893" t="s">
        <v>385</v>
      </c>
      <c r="H321" s="895">
        <v>0.88580000000000003</v>
      </c>
      <c r="I321" s="893">
        <v>0.3</v>
      </c>
      <c r="J321" s="896">
        <v>0.27</v>
      </c>
    </row>
    <row r="322" spans="2:10" ht="21.75" customHeight="1">
      <c r="B322" s="885" t="s">
        <v>3031</v>
      </c>
      <c r="C322" s="886" t="s">
        <v>1640</v>
      </c>
      <c r="D322" s="887" t="s">
        <v>109</v>
      </c>
      <c r="E322" s="836">
        <v>7581</v>
      </c>
      <c r="F322" s="888"/>
      <c r="G322" s="887" t="s">
        <v>385</v>
      </c>
      <c r="H322" s="889">
        <v>1.4173</v>
      </c>
      <c r="I322" s="887">
        <v>2.99</v>
      </c>
      <c r="J322" s="890">
        <v>4.24</v>
      </c>
    </row>
    <row r="323" spans="2:10" ht="40.5" customHeight="1">
      <c r="B323" s="884">
        <v>54</v>
      </c>
      <c r="C323" s="1104" t="s">
        <v>1652</v>
      </c>
      <c r="D323" s="1104"/>
      <c r="E323" s="1104"/>
      <c r="F323" s="1104"/>
      <c r="G323" s="1105" t="s">
        <v>284</v>
      </c>
      <c r="H323" s="1105"/>
      <c r="I323" s="1106">
        <v>10.49</v>
      </c>
      <c r="J323" s="1107"/>
    </row>
    <row r="324" spans="2:10" ht="25.5" customHeight="1">
      <c r="B324" s="885" t="s">
        <v>2524</v>
      </c>
      <c r="C324" s="886" t="s">
        <v>102</v>
      </c>
      <c r="D324" s="887" t="s">
        <v>106</v>
      </c>
      <c r="E324" s="836">
        <v>88248</v>
      </c>
      <c r="F324" s="888" t="s">
        <v>371</v>
      </c>
      <c r="G324" s="887" t="s">
        <v>105</v>
      </c>
      <c r="H324" s="889">
        <v>0.13</v>
      </c>
      <c r="I324" s="887">
        <v>12.59</v>
      </c>
      <c r="J324" s="890">
        <v>1.64</v>
      </c>
    </row>
    <row r="325" spans="2:10" ht="25.5" customHeight="1">
      <c r="B325" s="891" t="s">
        <v>3032</v>
      </c>
      <c r="C325" s="892" t="s">
        <v>102</v>
      </c>
      <c r="D325" s="893" t="s">
        <v>106</v>
      </c>
      <c r="E325" s="837">
        <v>88267</v>
      </c>
      <c r="F325" s="894" t="s">
        <v>378</v>
      </c>
      <c r="G325" s="893" t="s">
        <v>105</v>
      </c>
      <c r="H325" s="895">
        <v>0.13</v>
      </c>
      <c r="I325" s="893">
        <v>16.41</v>
      </c>
      <c r="J325" s="896">
        <v>2.13</v>
      </c>
    </row>
    <row r="326" spans="2:10" ht="25.5" customHeight="1">
      <c r="B326" s="885" t="s">
        <v>3033</v>
      </c>
      <c r="C326" s="886" t="s">
        <v>102</v>
      </c>
      <c r="D326" s="887" t="s">
        <v>109</v>
      </c>
      <c r="E326" s="836">
        <v>39319</v>
      </c>
      <c r="F326" s="888" t="s">
        <v>1963</v>
      </c>
      <c r="G326" s="887" t="s">
        <v>385</v>
      </c>
      <c r="H326" s="889">
        <v>1</v>
      </c>
      <c r="I326" s="887">
        <v>5.82</v>
      </c>
      <c r="J326" s="890">
        <v>5.82</v>
      </c>
    </row>
    <row r="327" spans="2:10">
      <c r="B327" s="891" t="s">
        <v>3034</v>
      </c>
      <c r="C327" s="892" t="s">
        <v>102</v>
      </c>
      <c r="D327" s="893" t="s">
        <v>109</v>
      </c>
      <c r="E327" s="837">
        <v>122</v>
      </c>
      <c r="F327" s="894" t="s">
        <v>1864</v>
      </c>
      <c r="G327" s="893" t="s">
        <v>385</v>
      </c>
      <c r="H327" s="895">
        <v>0.02</v>
      </c>
      <c r="I327" s="893">
        <v>45.16</v>
      </c>
      <c r="J327" s="896">
        <v>0.9</v>
      </c>
    </row>
    <row r="328" spans="2:10" ht="50.25" customHeight="1">
      <c r="B328" s="884">
        <v>55</v>
      </c>
      <c r="C328" s="1104" t="s">
        <v>1653</v>
      </c>
      <c r="D328" s="1104"/>
      <c r="E328" s="1104"/>
      <c r="F328" s="1104"/>
      <c r="G328" s="1105" t="s">
        <v>284</v>
      </c>
      <c r="H328" s="1105"/>
      <c r="I328" s="1106">
        <v>12.68</v>
      </c>
      <c r="J328" s="1107"/>
    </row>
    <row r="329" spans="2:10" ht="25.5" customHeight="1">
      <c r="B329" s="885" t="s">
        <v>2526</v>
      </c>
      <c r="C329" s="886" t="s">
        <v>102</v>
      </c>
      <c r="D329" s="887" t="s">
        <v>106</v>
      </c>
      <c r="E329" s="836">
        <v>88248</v>
      </c>
      <c r="F329" s="888" t="s">
        <v>371</v>
      </c>
      <c r="G329" s="887" t="s">
        <v>105</v>
      </c>
      <c r="H329" s="889">
        <v>0.19</v>
      </c>
      <c r="I329" s="887">
        <v>12.59</v>
      </c>
      <c r="J329" s="890">
        <v>2.39</v>
      </c>
    </row>
    <row r="330" spans="2:10" ht="25.5" customHeight="1">
      <c r="B330" s="891" t="s">
        <v>3035</v>
      </c>
      <c r="C330" s="892" t="s">
        <v>102</v>
      </c>
      <c r="D330" s="893" t="s">
        <v>106</v>
      </c>
      <c r="E330" s="837">
        <v>88267</v>
      </c>
      <c r="F330" s="894" t="s">
        <v>378</v>
      </c>
      <c r="G330" s="893" t="s">
        <v>105</v>
      </c>
      <c r="H330" s="895">
        <v>0.19</v>
      </c>
      <c r="I330" s="893">
        <v>16.41</v>
      </c>
      <c r="J330" s="896">
        <v>3.12</v>
      </c>
    </row>
    <row r="331" spans="2:10" ht="25.5" customHeight="1">
      <c r="B331" s="885" t="s">
        <v>3036</v>
      </c>
      <c r="C331" s="886" t="s">
        <v>102</v>
      </c>
      <c r="D331" s="887" t="s">
        <v>109</v>
      </c>
      <c r="E331" s="836">
        <v>39319</v>
      </c>
      <c r="F331" s="888" t="s">
        <v>1963</v>
      </c>
      <c r="G331" s="887" t="s">
        <v>385</v>
      </c>
      <c r="H331" s="889">
        <v>1</v>
      </c>
      <c r="I331" s="887">
        <v>5.82</v>
      </c>
      <c r="J331" s="890">
        <v>5.82</v>
      </c>
    </row>
    <row r="332" spans="2:10" ht="37.5" customHeight="1">
      <c r="B332" s="891" t="s">
        <v>3037</v>
      </c>
      <c r="C332" s="892" t="s">
        <v>102</v>
      </c>
      <c r="D332" s="893" t="s">
        <v>109</v>
      </c>
      <c r="E332" s="837">
        <v>122</v>
      </c>
      <c r="F332" s="894" t="s">
        <v>1864</v>
      </c>
      <c r="G332" s="893" t="s">
        <v>385</v>
      </c>
      <c r="H332" s="895">
        <v>0.03</v>
      </c>
      <c r="I332" s="893">
        <v>45.16</v>
      </c>
      <c r="J332" s="896">
        <v>1.35</v>
      </c>
    </row>
    <row r="333" spans="2:10" ht="50.25" customHeight="1">
      <c r="B333" s="884">
        <v>56</v>
      </c>
      <c r="C333" s="1104" t="s">
        <v>1659</v>
      </c>
      <c r="D333" s="1104"/>
      <c r="E333" s="1104"/>
      <c r="F333" s="1104"/>
      <c r="G333" s="1105" t="s">
        <v>284</v>
      </c>
      <c r="H333" s="1105"/>
      <c r="I333" s="1106">
        <v>60.6</v>
      </c>
      <c r="J333" s="1107"/>
    </row>
    <row r="334" spans="2:10" ht="33.75">
      <c r="B334" s="885" t="s">
        <v>2528</v>
      </c>
      <c r="C334" s="886" t="s">
        <v>102</v>
      </c>
      <c r="D334" s="887" t="s">
        <v>106</v>
      </c>
      <c r="E334" s="836">
        <v>90447</v>
      </c>
      <c r="F334" s="888" t="s">
        <v>348</v>
      </c>
      <c r="G334" s="887" t="s">
        <v>104</v>
      </c>
      <c r="H334" s="889">
        <v>2.2000000000000002</v>
      </c>
      <c r="I334" s="887">
        <v>4.12</v>
      </c>
      <c r="J334" s="890">
        <v>9.06</v>
      </c>
    </row>
    <row r="335" spans="2:10" ht="22.5">
      <c r="B335" s="891" t="s">
        <v>3038</v>
      </c>
      <c r="C335" s="892" t="s">
        <v>102</v>
      </c>
      <c r="D335" s="893" t="s">
        <v>106</v>
      </c>
      <c r="E335" s="837">
        <v>90456</v>
      </c>
      <c r="F335" s="894" t="s">
        <v>350</v>
      </c>
      <c r="G335" s="893" t="s">
        <v>284</v>
      </c>
      <c r="H335" s="895">
        <v>1</v>
      </c>
      <c r="I335" s="893">
        <v>2.64</v>
      </c>
      <c r="J335" s="896">
        <v>2.64</v>
      </c>
    </row>
    <row r="336" spans="2:10" ht="33.75">
      <c r="B336" s="885" t="s">
        <v>3039</v>
      </c>
      <c r="C336" s="886" t="s">
        <v>102</v>
      </c>
      <c r="D336" s="887" t="s">
        <v>106</v>
      </c>
      <c r="E336" s="836">
        <v>90466</v>
      </c>
      <c r="F336" s="888" t="s">
        <v>352</v>
      </c>
      <c r="G336" s="887" t="s">
        <v>104</v>
      </c>
      <c r="H336" s="889">
        <v>2.2000000000000002</v>
      </c>
      <c r="I336" s="887">
        <v>8.49</v>
      </c>
      <c r="J336" s="890">
        <v>18.68</v>
      </c>
    </row>
    <row r="337" spans="2:10" ht="33.75">
      <c r="B337" s="891" t="s">
        <v>3040</v>
      </c>
      <c r="C337" s="892" t="s">
        <v>102</v>
      </c>
      <c r="D337" s="893" t="s">
        <v>106</v>
      </c>
      <c r="E337" s="837">
        <v>91844</v>
      </c>
      <c r="F337" s="894" t="s">
        <v>290</v>
      </c>
      <c r="G337" s="893" t="s">
        <v>104</v>
      </c>
      <c r="H337" s="895">
        <v>2</v>
      </c>
      <c r="I337" s="893">
        <v>4.1900000000000004</v>
      </c>
      <c r="J337" s="896">
        <v>8.3800000000000008</v>
      </c>
    </row>
    <row r="338" spans="2:10" ht="45">
      <c r="B338" s="885" t="s">
        <v>3041</v>
      </c>
      <c r="C338" s="886" t="s">
        <v>102</v>
      </c>
      <c r="D338" s="887" t="s">
        <v>106</v>
      </c>
      <c r="E338" s="836">
        <v>91854</v>
      </c>
      <c r="F338" s="888" t="s">
        <v>293</v>
      </c>
      <c r="G338" s="887" t="s">
        <v>104</v>
      </c>
      <c r="H338" s="889">
        <v>2.2000000000000002</v>
      </c>
      <c r="I338" s="887">
        <v>5.77</v>
      </c>
      <c r="J338" s="890">
        <v>12.69</v>
      </c>
    </row>
    <row r="339" spans="2:10" ht="33.75">
      <c r="B339" s="891" t="s">
        <v>3042</v>
      </c>
      <c r="C339" s="892" t="s">
        <v>102</v>
      </c>
      <c r="D339" s="893" t="s">
        <v>106</v>
      </c>
      <c r="E339" s="837">
        <v>91940</v>
      </c>
      <c r="F339" s="894" t="s">
        <v>320</v>
      </c>
      <c r="G339" s="893" t="s">
        <v>284</v>
      </c>
      <c r="H339" s="895">
        <v>1</v>
      </c>
      <c r="I339" s="893">
        <v>9.15</v>
      </c>
      <c r="J339" s="896">
        <v>9.15</v>
      </c>
    </row>
    <row r="340" spans="2:10" ht="50.25" customHeight="1">
      <c r="B340" s="884">
        <v>57</v>
      </c>
      <c r="C340" s="1104" t="s">
        <v>1660</v>
      </c>
      <c r="D340" s="1104"/>
      <c r="E340" s="1104"/>
      <c r="F340" s="1104"/>
      <c r="G340" s="1105" t="s">
        <v>284</v>
      </c>
      <c r="H340" s="1105"/>
      <c r="I340" s="1106">
        <v>67.650000000000006</v>
      </c>
      <c r="J340" s="1107"/>
    </row>
    <row r="341" spans="2:10" ht="33.75">
      <c r="B341" s="885" t="s">
        <v>2530</v>
      </c>
      <c r="C341" s="886" t="s">
        <v>102</v>
      </c>
      <c r="D341" s="887" t="s">
        <v>106</v>
      </c>
      <c r="E341" s="836">
        <v>90447</v>
      </c>
      <c r="F341" s="888" t="s">
        <v>348</v>
      </c>
      <c r="G341" s="887" t="s">
        <v>104</v>
      </c>
      <c r="H341" s="889">
        <v>2.2000000000000002</v>
      </c>
      <c r="I341" s="887">
        <v>4.12</v>
      </c>
      <c r="J341" s="890">
        <v>9.06</v>
      </c>
    </row>
    <row r="342" spans="2:10" ht="22.5">
      <c r="B342" s="891" t="s">
        <v>3043</v>
      </c>
      <c r="C342" s="892" t="s">
        <v>102</v>
      </c>
      <c r="D342" s="893" t="s">
        <v>106</v>
      </c>
      <c r="E342" s="837">
        <v>90456</v>
      </c>
      <c r="F342" s="894" t="s">
        <v>350</v>
      </c>
      <c r="G342" s="893" t="s">
        <v>284</v>
      </c>
      <c r="H342" s="895">
        <v>1</v>
      </c>
      <c r="I342" s="893">
        <v>2.64</v>
      </c>
      <c r="J342" s="896">
        <v>2.64</v>
      </c>
    </row>
    <row r="343" spans="2:10" ht="33.75">
      <c r="B343" s="885" t="s">
        <v>3044</v>
      </c>
      <c r="C343" s="886" t="s">
        <v>102</v>
      </c>
      <c r="D343" s="887" t="s">
        <v>106</v>
      </c>
      <c r="E343" s="836">
        <v>90466</v>
      </c>
      <c r="F343" s="888" t="s">
        <v>352</v>
      </c>
      <c r="G343" s="887" t="s">
        <v>104</v>
      </c>
      <c r="H343" s="889">
        <v>2.2000000000000002</v>
      </c>
      <c r="I343" s="887">
        <v>8.49</v>
      </c>
      <c r="J343" s="890">
        <v>18.68</v>
      </c>
    </row>
    <row r="344" spans="2:10" ht="33.75">
      <c r="B344" s="891" t="s">
        <v>3045</v>
      </c>
      <c r="C344" s="892" t="s">
        <v>102</v>
      </c>
      <c r="D344" s="893" t="s">
        <v>106</v>
      </c>
      <c r="E344" s="837">
        <v>91846</v>
      </c>
      <c r="F344" s="894" t="s">
        <v>291</v>
      </c>
      <c r="G344" s="893" t="s">
        <v>104</v>
      </c>
      <c r="H344" s="895">
        <v>2</v>
      </c>
      <c r="I344" s="893">
        <v>5.92</v>
      </c>
      <c r="J344" s="896">
        <v>11.84</v>
      </c>
    </row>
    <row r="345" spans="2:10" ht="45">
      <c r="B345" s="885" t="s">
        <v>3046</v>
      </c>
      <c r="C345" s="886" t="s">
        <v>102</v>
      </c>
      <c r="D345" s="887" t="s">
        <v>106</v>
      </c>
      <c r="E345" s="836">
        <v>91856</v>
      </c>
      <c r="F345" s="888" t="s">
        <v>294</v>
      </c>
      <c r="G345" s="887" t="s">
        <v>104</v>
      </c>
      <c r="H345" s="889">
        <v>2.2000000000000002</v>
      </c>
      <c r="I345" s="887">
        <v>7.4</v>
      </c>
      <c r="J345" s="890">
        <v>16.28</v>
      </c>
    </row>
    <row r="346" spans="2:10" ht="33.75">
      <c r="B346" s="891" t="s">
        <v>3047</v>
      </c>
      <c r="C346" s="892" t="s">
        <v>102</v>
      </c>
      <c r="D346" s="893" t="s">
        <v>106</v>
      </c>
      <c r="E346" s="837">
        <v>91940</v>
      </c>
      <c r="F346" s="894" t="s">
        <v>320</v>
      </c>
      <c r="G346" s="893" t="s">
        <v>284</v>
      </c>
      <c r="H346" s="895">
        <v>1</v>
      </c>
      <c r="I346" s="893">
        <v>9.15</v>
      </c>
      <c r="J346" s="896">
        <v>9.15</v>
      </c>
    </row>
    <row r="347" spans="2:10" ht="50.25" customHeight="1">
      <c r="B347" s="884">
        <v>58</v>
      </c>
      <c r="C347" s="1104" t="s">
        <v>1663</v>
      </c>
      <c r="D347" s="1104"/>
      <c r="E347" s="1104"/>
      <c r="F347" s="1104"/>
      <c r="G347" s="1105" t="s">
        <v>284</v>
      </c>
      <c r="H347" s="1105"/>
      <c r="I347" s="1106">
        <v>1711.66</v>
      </c>
      <c r="J347" s="1107"/>
    </row>
    <row r="348" spans="2:10" ht="45">
      <c r="B348" s="885" t="s">
        <v>2532</v>
      </c>
      <c r="C348" s="886" t="s">
        <v>102</v>
      </c>
      <c r="D348" s="887" t="s">
        <v>106</v>
      </c>
      <c r="E348" s="836">
        <v>87367</v>
      </c>
      <c r="F348" s="888" t="s">
        <v>1444</v>
      </c>
      <c r="G348" s="887" t="s">
        <v>108</v>
      </c>
      <c r="H348" s="889">
        <v>0.29399999999999998</v>
      </c>
      <c r="I348" s="887">
        <v>447.1</v>
      </c>
      <c r="J348" s="890">
        <v>131.44999999999999</v>
      </c>
    </row>
    <row r="349" spans="2:10" ht="22.5">
      <c r="B349" s="891" t="s">
        <v>3048</v>
      </c>
      <c r="C349" s="892" t="s">
        <v>102</v>
      </c>
      <c r="D349" s="893" t="s">
        <v>106</v>
      </c>
      <c r="E349" s="837">
        <v>88248</v>
      </c>
      <c r="F349" s="894" t="s">
        <v>371</v>
      </c>
      <c r="G349" s="893" t="s">
        <v>105</v>
      </c>
      <c r="H349" s="895">
        <v>1.9053</v>
      </c>
      <c r="I349" s="893">
        <v>12.59</v>
      </c>
      <c r="J349" s="896">
        <v>23.99</v>
      </c>
    </row>
    <row r="350" spans="2:10" ht="22.5">
      <c r="B350" s="885" t="s">
        <v>3049</v>
      </c>
      <c r="C350" s="886" t="s">
        <v>102</v>
      </c>
      <c r="D350" s="887" t="s">
        <v>106</v>
      </c>
      <c r="E350" s="836">
        <v>88267</v>
      </c>
      <c r="F350" s="888" t="s">
        <v>378</v>
      </c>
      <c r="G350" s="887" t="s">
        <v>105</v>
      </c>
      <c r="H350" s="889">
        <v>1.9053</v>
      </c>
      <c r="I350" s="887">
        <v>16.41</v>
      </c>
      <c r="J350" s="890">
        <v>31.27</v>
      </c>
    </row>
    <row r="351" spans="2:10" ht="67.5">
      <c r="B351" s="891" t="s">
        <v>3050</v>
      </c>
      <c r="C351" s="892" t="s">
        <v>102</v>
      </c>
      <c r="D351" s="893" t="s">
        <v>109</v>
      </c>
      <c r="E351" s="837">
        <v>10885</v>
      </c>
      <c r="F351" s="894" t="s">
        <v>1886</v>
      </c>
      <c r="G351" s="893" t="s">
        <v>385</v>
      </c>
      <c r="H351" s="895">
        <v>1</v>
      </c>
      <c r="I351" s="893">
        <v>362.21</v>
      </c>
      <c r="J351" s="896">
        <v>362.21</v>
      </c>
    </row>
    <row r="352" spans="2:10" ht="33.75">
      <c r="B352" s="885" t="s">
        <v>3051</v>
      </c>
      <c r="C352" s="886" t="s">
        <v>102</v>
      </c>
      <c r="D352" s="887" t="s">
        <v>109</v>
      </c>
      <c r="E352" s="836">
        <v>10899</v>
      </c>
      <c r="F352" s="888" t="s">
        <v>1861</v>
      </c>
      <c r="G352" s="887" t="s">
        <v>385</v>
      </c>
      <c r="H352" s="889">
        <v>1</v>
      </c>
      <c r="I352" s="887">
        <v>83.23</v>
      </c>
      <c r="J352" s="890">
        <v>83.23</v>
      </c>
    </row>
    <row r="353" spans="2:10" ht="45">
      <c r="B353" s="891" t="s">
        <v>3052</v>
      </c>
      <c r="C353" s="892" t="s">
        <v>102</v>
      </c>
      <c r="D353" s="893" t="s">
        <v>109</v>
      </c>
      <c r="E353" s="837">
        <v>10904</v>
      </c>
      <c r="F353" s="894" t="s">
        <v>1944</v>
      </c>
      <c r="G353" s="893" t="s">
        <v>385</v>
      </c>
      <c r="H353" s="895">
        <v>1</v>
      </c>
      <c r="I353" s="893">
        <v>190</v>
      </c>
      <c r="J353" s="896">
        <v>190</v>
      </c>
    </row>
    <row r="354" spans="2:10" ht="33.75">
      <c r="B354" s="891" t="s">
        <v>3053</v>
      </c>
      <c r="C354" s="892" t="s">
        <v>102</v>
      </c>
      <c r="D354" s="893" t="s">
        <v>109</v>
      </c>
      <c r="E354" s="837">
        <v>20971</v>
      </c>
      <c r="F354" s="894" t="s">
        <v>1894</v>
      </c>
      <c r="G354" s="893" t="s">
        <v>385</v>
      </c>
      <c r="H354" s="895">
        <v>1</v>
      </c>
      <c r="I354" s="893">
        <v>18.09</v>
      </c>
      <c r="J354" s="896">
        <v>18.09</v>
      </c>
    </row>
    <row r="355" spans="2:10" ht="45">
      <c r="B355" s="891" t="s">
        <v>3054</v>
      </c>
      <c r="C355" s="892" t="s">
        <v>102</v>
      </c>
      <c r="D355" s="893" t="s">
        <v>109</v>
      </c>
      <c r="E355" s="837">
        <v>21029</v>
      </c>
      <c r="F355" s="894" t="s">
        <v>1922</v>
      </c>
      <c r="G355" s="893" t="s">
        <v>385</v>
      </c>
      <c r="H355" s="895">
        <v>2</v>
      </c>
      <c r="I355" s="893">
        <v>300</v>
      </c>
      <c r="J355" s="896">
        <v>600</v>
      </c>
    </row>
    <row r="356" spans="2:10" ht="22.5">
      <c r="B356" s="891" t="s">
        <v>3055</v>
      </c>
      <c r="C356" s="892" t="s">
        <v>102</v>
      </c>
      <c r="D356" s="893" t="s">
        <v>109</v>
      </c>
      <c r="E356" s="837">
        <v>37555</v>
      </c>
      <c r="F356" s="894" t="s">
        <v>1906</v>
      </c>
      <c r="G356" s="893" t="s">
        <v>385</v>
      </c>
      <c r="H356" s="895">
        <v>1</v>
      </c>
      <c r="I356" s="893">
        <v>271.42</v>
      </c>
      <c r="J356" s="896">
        <v>271.42</v>
      </c>
    </row>
    <row r="357" spans="2:10" ht="50.25" customHeight="1">
      <c r="B357" s="884">
        <v>59</v>
      </c>
      <c r="C357" s="1104" t="s">
        <v>1664</v>
      </c>
      <c r="D357" s="1104"/>
      <c r="E357" s="1104"/>
      <c r="F357" s="1104"/>
      <c r="G357" s="1105" t="s">
        <v>284</v>
      </c>
      <c r="H357" s="1105"/>
      <c r="I357" s="1106">
        <v>585.41999999999996</v>
      </c>
      <c r="J357" s="1107"/>
    </row>
    <row r="358" spans="2:10" ht="45">
      <c r="B358" s="885" t="s">
        <v>2534</v>
      </c>
      <c r="C358" s="886" t="s">
        <v>102</v>
      </c>
      <c r="D358" s="887" t="s">
        <v>106</v>
      </c>
      <c r="E358" s="836">
        <v>87367</v>
      </c>
      <c r="F358" s="888" t="s">
        <v>1444</v>
      </c>
      <c r="G358" s="887" t="s">
        <v>108</v>
      </c>
      <c r="H358" s="889">
        <v>0.29399999999999998</v>
      </c>
      <c r="I358" s="887">
        <v>447.1</v>
      </c>
      <c r="J358" s="890">
        <v>131.44999999999999</v>
      </c>
    </row>
    <row r="359" spans="2:10" ht="22.5">
      <c r="B359" s="891" t="s">
        <v>3056</v>
      </c>
      <c r="C359" s="892" t="s">
        <v>102</v>
      </c>
      <c r="D359" s="893" t="s">
        <v>106</v>
      </c>
      <c r="E359" s="837">
        <v>88248</v>
      </c>
      <c r="F359" s="894" t="s">
        <v>371</v>
      </c>
      <c r="G359" s="893" t="s">
        <v>105</v>
      </c>
      <c r="H359" s="895">
        <v>1.9053</v>
      </c>
      <c r="I359" s="893">
        <v>12.59</v>
      </c>
      <c r="J359" s="896">
        <v>23.99</v>
      </c>
    </row>
    <row r="360" spans="2:10" ht="22.5">
      <c r="B360" s="885" t="s">
        <v>3057</v>
      </c>
      <c r="C360" s="886" t="s">
        <v>102</v>
      </c>
      <c r="D360" s="887" t="s">
        <v>106</v>
      </c>
      <c r="E360" s="836">
        <v>88267</v>
      </c>
      <c r="F360" s="888" t="s">
        <v>378</v>
      </c>
      <c r="G360" s="887" t="s">
        <v>105</v>
      </c>
      <c r="H360" s="889">
        <v>1.9053</v>
      </c>
      <c r="I360" s="887">
        <v>16.41</v>
      </c>
      <c r="J360" s="890">
        <v>31.27</v>
      </c>
    </row>
    <row r="361" spans="2:10" ht="67.5">
      <c r="B361" s="891" t="s">
        <v>3058</v>
      </c>
      <c r="C361" s="892" t="s">
        <v>102</v>
      </c>
      <c r="D361" s="893" t="s">
        <v>109</v>
      </c>
      <c r="E361" s="837">
        <v>10885</v>
      </c>
      <c r="F361" s="894" t="s">
        <v>1886</v>
      </c>
      <c r="G361" s="893" t="s">
        <v>385</v>
      </c>
      <c r="H361" s="895">
        <v>1</v>
      </c>
      <c r="I361" s="893">
        <v>362.21</v>
      </c>
      <c r="J361" s="896">
        <v>362.21</v>
      </c>
    </row>
    <row r="362" spans="2:10" ht="32.25" customHeight="1">
      <c r="B362" s="884">
        <v>60</v>
      </c>
      <c r="C362" s="1104" t="s">
        <v>1666</v>
      </c>
      <c r="D362" s="1104"/>
      <c r="E362" s="1104"/>
      <c r="F362" s="1104"/>
      <c r="G362" s="1105" t="s">
        <v>284</v>
      </c>
      <c r="H362" s="1105"/>
      <c r="I362" s="1106">
        <v>36.5</v>
      </c>
      <c r="J362" s="1107"/>
    </row>
    <row r="363" spans="2:10" ht="22.5">
      <c r="B363" s="885" t="s">
        <v>2536</v>
      </c>
      <c r="C363" s="886" t="s">
        <v>102</v>
      </c>
      <c r="D363" s="887" t="s">
        <v>106</v>
      </c>
      <c r="E363" s="836">
        <v>88247</v>
      </c>
      <c r="F363" s="888" t="s">
        <v>370</v>
      </c>
      <c r="G363" s="887" t="s">
        <v>105</v>
      </c>
      <c r="H363" s="889">
        <v>0.247</v>
      </c>
      <c r="I363" s="887">
        <v>13.1</v>
      </c>
      <c r="J363" s="890">
        <v>3.24</v>
      </c>
    </row>
    <row r="364" spans="2:10" ht="24.75" customHeight="1">
      <c r="B364" s="891" t="s">
        <v>3059</v>
      </c>
      <c r="C364" s="892" t="s">
        <v>102</v>
      </c>
      <c r="D364" s="893" t="s">
        <v>106</v>
      </c>
      <c r="E364" s="837">
        <v>88264</v>
      </c>
      <c r="F364" s="894" t="s">
        <v>377</v>
      </c>
      <c r="G364" s="893" t="s">
        <v>105</v>
      </c>
      <c r="H364" s="895">
        <v>0.247</v>
      </c>
      <c r="I364" s="893">
        <v>17.04</v>
      </c>
      <c r="J364" s="896">
        <v>4.21</v>
      </c>
    </row>
    <row r="365" spans="2:10" ht="35.25" customHeight="1">
      <c r="B365" s="885" t="s">
        <v>3060</v>
      </c>
      <c r="C365" s="886" t="s">
        <v>102</v>
      </c>
      <c r="D365" s="887" t="s">
        <v>106</v>
      </c>
      <c r="E365" s="836">
        <v>88629</v>
      </c>
      <c r="F365" s="888" t="s">
        <v>1445</v>
      </c>
      <c r="G365" s="887" t="s">
        <v>108</v>
      </c>
      <c r="H365" s="889">
        <v>8.9999999999999998E-4</v>
      </c>
      <c r="I365" s="887">
        <v>464.55</v>
      </c>
      <c r="J365" s="890">
        <v>0.42</v>
      </c>
    </row>
    <row r="366" spans="2:10" ht="36" customHeight="1">
      <c r="B366" s="891" t="s">
        <v>3061</v>
      </c>
      <c r="C366" s="892" t="s">
        <v>102</v>
      </c>
      <c r="D366" s="893" t="s">
        <v>109</v>
      </c>
      <c r="E366" s="837">
        <v>39810</v>
      </c>
      <c r="F366" s="894" t="s">
        <v>1887</v>
      </c>
      <c r="G366" s="893" t="s">
        <v>385</v>
      </c>
      <c r="H366" s="895">
        <v>1</v>
      </c>
      <c r="I366" s="893">
        <v>28.63</v>
      </c>
      <c r="J366" s="896">
        <v>28.63</v>
      </c>
    </row>
    <row r="367" spans="2:10" ht="30" customHeight="1">
      <c r="B367" s="884">
        <v>61</v>
      </c>
      <c r="C367" s="1104" t="s">
        <v>1668</v>
      </c>
      <c r="D367" s="1104"/>
      <c r="E367" s="1104"/>
      <c r="F367" s="1104"/>
      <c r="G367" s="1105" t="s">
        <v>284</v>
      </c>
      <c r="H367" s="1105"/>
      <c r="I367" s="1106">
        <v>116.5</v>
      </c>
      <c r="J367" s="1107"/>
    </row>
    <row r="368" spans="2:10" ht="33.75">
      <c r="B368" s="885" t="s">
        <v>2538</v>
      </c>
      <c r="C368" s="886" t="s">
        <v>102</v>
      </c>
      <c r="D368" s="887" t="s">
        <v>106</v>
      </c>
      <c r="E368" s="836">
        <v>90447</v>
      </c>
      <c r="F368" s="888" t="s">
        <v>348</v>
      </c>
      <c r="G368" s="887" t="s">
        <v>104</v>
      </c>
      <c r="H368" s="889">
        <v>0.247</v>
      </c>
      <c r="I368" s="887">
        <v>4.12</v>
      </c>
      <c r="J368" s="890">
        <v>1.02</v>
      </c>
    </row>
    <row r="369" spans="2:10" ht="21.75" customHeight="1">
      <c r="B369" s="891" t="s">
        <v>3062</v>
      </c>
      <c r="C369" s="892" t="s">
        <v>102</v>
      </c>
      <c r="D369" s="893" t="s">
        <v>106</v>
      </c>
      <c r="E369" s="837">
        <v>90456</v>
      </c>
      <c r="F369" s="894" t="s">
        <v>350</v>
      </c>
      <c r="G369" s="893" t="s">
        <v>284</v>
      </c>
      <c r="H369" s="895">
        <v>0.247</v>
      </c>
      <c r="I369" s="893">
        <v>2.64</v>
      </c>
      <c r="J369" s="896">
        <v>0.65</v>
      </c>
    </row>
    <row r="370" spans="2:10" ht="35.25" customHeight="1">
      <c r="B370" s="885" t="s">
        <v>3063</v>
      </c>
      <c r="C370" s="886" t="s">
        <v>102</v>
      </c>
      <c r="D370" s="887" t="s">
        <v>106</v>
      </c>
      <c r="E370" s="836">
        <v>90466</v>
      </c>
      <c r="F370" s="888" t="s">
        <v>352</v>
      </c>
      <c r="G370" s="887" t="s">
        <v>104</v>
      </c>
      <c r="H370" s="889">
        <v>8.9999999999999998E-4</v>
      </c>
      <c r="I370" s="887">
        <v>8.49</v>
      </c>
      <c r="J370" s="890">
        <v>0.01</v>
      </c>
    </row>
    <row r="371" spans="2:10" ht="48" customHeight="1">
      <c r="B371" s="891" t="s">
        <v>3064</v>
      </c>
      <c r="C371" s="892" t="s">
        <v>102</v>
      </c>
      <c r="D371" s="893" t="s">
        <v>106</v>
      </c>
      <c r="E371" s="837">
        <v>91854</v>
      </c>
      <c r="F371" s="894" t="s">
        <v>293</v>
      </c>
      <c r="G371" s="893" t="s">
        <v>104</v>
      </c>
      <c r="H371" s="895">
        <v>0.247</v>
      </c>
      <c r="I371" s="893">
        <v>5.77</v>
      </c>
      <c r="J371" s="896">
        <v>1.43</v>
      </c>
    </row>
    <row r="372" spans="2:10" ht="39.75" customHeight="1">
      <c r="B372" s="712">
        <v>62</v>
      </c>
      <c r="C372" s="1104" t="s">
        <v>1732</v>
      </c>
      <c r="D372" s="1104"/>
      <c r="E372" s="1104"/>
      <c r="F372" s="1104"/>
      <c r="G372" s="1101" t="s">
        <v>1725</v>
      </c>
      <c r="H372" s="1101"/>
      <c r="I372" s="1102">
        <v>113.39</v>
      </c>
      <c r="J372" s="1103"/>
    </row>
    <row r="373" spans="2:10">
      <c r="B373" s="713" t="s">
        <v>2540</v>
      </c>
      <c r="C373" s="714" t="s">
        <v>1441</v>
      </c>
      <c r="D373" s="715" t="s">
        <v>109</v>
      </c>
      <c r="E373" s="775">
        <v>53</v>
      </c>
      <c r="F373" s="716" t="s">
        <v>1690</v>
      </c>
      <c r="G373" s="715" t="s">
        <v>1725</v>
      </c>
      <c r="H373" s="775">
        <v>1</v>
      </c>
      <c r="I373" s="874">
        <v>101.21</v>
      </c>
      <c r="J373" s="717">
        <v>101.21</v>
      </c>
    </row>
    <row r="374" spans="2:10" ht="28.5" customHeight="1">
      <c r="B374" s="516" t="s">
        <v>3065</v>
      </c>
      <c r="C374" s="718" t="s">
        <v>127</v>
      </c>
      <c r="D374" s="197" t="s">
        <v>106</v>
      </c>
      <c r="E374" s="776">
        <v>88264</v>
      </c>
      <c r="F374" s="912" t="s">
        <v>377</v>
      </c>
      <c r="G374" s="197" t="s">
        <v>105</v>
      </c>
      <c r="H374" s="776">
        <v>0.4</v>
      </c>
      <c r="I374" s="197">
        <v>17.04</v>
      </c>
      <c r="J374" s="719">
        <v>6.82</v>
      </c>
    </row>
    <row r="375" spans="2:10">
      <c r="B375" s="713" t="s">
        <v>3066</v>
      </c>
      <c r="C375" s="714" t="s">
        <v>127</v>
      </c>
      <c r="D375" s="715" t="s">
        <v>106</v>
      </c>
      <c r="E375" s="775">
        <v>88316</v>
      </c>
      <c r="F375" s="716" t="s">
        <v>107</v>
      </c>
      <c r="G375" s="715" t="s">
        <v>105</v>
      </c>
      <c r="H375" s="775">
        <v>0.4</v>
      </c>
      <c r="I375" s="715">
        <v>13.41</v>
      </c>
      <c r="J375" s="717">
        <v>5.36</v>
      </c>
    </row>
    <row r="376" spans="2:10" ht="53.25" customHeight="1">
      <c r="B376" s="712">
        <v>63</v>
      </c>
      <c r="C376" s="1104" t="s">
        <v>1595</v>
      </c>
      <c r="D376" s="1104"/>
      <c r="E376" s="1104"/>
      <c r="F376" s="1104"/>
      <c r="G376" s="1101" t="s">
        <v>104</v>
      </c>
      <c r="H376" s="1101"/>
      <c r="I376" s="1102">
        <v>12.18</v>
      </c>
      <c r="J376" s="1103"/>
    </row>
    <row r="377" spans="2:10">
      <c r="B377" s="713" t="s">
        <v>2542</v>
      </c>
      <c r="C377" s="714" t="s">
        <v>1441</v>
      </c>
      <c r="D377" s="715" t="s">
        <v>109</v>
      </c>
      <c r="E377" s="775">
        <v>46</v>
      </c>
      <c r="F377" s="716" t="s">
        <v>1691</v>
      </c>
      <c r="G377" s="715" t="s">
        <v>1455</v>
      </c>
      <c r="H377" s="775">
        <v>0.33</v>
      </c>
      <c r="I377" s="715">
        <v>0</v>
      </c>
      <c r="J377" s="717">
        <v>0</v>
      </c>
    </row>
    <row r="378" spans="2:10">
      <c r="B378" s="516" t="s">
        <v>3067</v>
      </c>
      <c r="C378" s="718" t="s">
        <v>127</v>
      </c>
      <c r="D378" s="197" t="s">
        <v>106</v>
      </c>
      <c r="E378" s="776">
        <v>88264</v>
      </c>
      <c r="F378" s="912" t="s">
        <v>377</v>
      </c>
      <c r="G378" s="197" t="s">
        <v>105</v>
      </c>
      <c r="H378" s="776">
        <v>0.4</v>
      </c>
      <c r="I378" s="197">
        <v>17.04</v>
      </c>
      <c r="J378" s="719">
        <v>6.82</v>
      </c>
    </row>
    <row r="379" spans="2:10">
      <c r="B379" s="713" t="s">
        <v>3068</v>
      </c>
      <c r="C379" s="714" t="s">
        <v>127</v>
      </c>
      <c r="D379" s="715" t="s">
        <v>106</v>
      </c>
      <c r="E379" s="775">
        <v>88316</v>
      </c>
      <c r="F379" s="716" t="s">
        <v>107</v>
      </c>
      <c r="G379" s="715" t="s">
        <v>105</v>
      </c>
      <c r="H379" s="775">
        <v>0.4</v>
      </c>
      <c r="I379" s="715">
        <v>13.41</v>
      </c>
      <c r="J379" s="717">
        <v>5.36</v>
      </c>
    </row>
    <row r="380" spans="2:10" ht="53.25" customHeight="1">
      <c r="B380" s="712">
        <v>64</v>
      </c>
      <c r="C380" s="1104" t="s">
        <v>1595</v>
      </c>
      <c r="D380" s="1104"/>
      <c r="E380" s="1104"/>
      <c r="F380" s="1104"/>
      <c r="G380" s="1101" t="s">
        <v>104</v>
      </c>
      <c r="H380" s="1101"/>
      <c r="I380" s="1102">
        <v>12.18</v>
      </c>
      <c r="J380" s="1103"/>
    </row>
    <row r="381" spans="2:10">
      <c r="B381" s="713" t="s">
        <v>2544</v>
      </c>
      <c r="C381" s="714" t="s">
        <v>1441</v>
      </c>
      <c r="D381" s="715" t="s">
        <v>109</v>
      </c>
      <c r="E381" s="775">
        <v>47</v>
      </c>
      <c r="F381" s="716" t="s">
        <v>1692</v>
      </c>
      <c r="G381" s="715" t="s">
        <v>1455</v>
      </c>
      <c r="H381" s="775">
        <v>0.33</v>
      </c>
      <c r="I381" s="715">
        <v>0</v>
      </c>
      <c r="J381" s="717">
        <v>0</v>
      </c>
    </row>
    <row r="382" spans="2:10">
      <c r="B382" s="516" t="s">
        <v>3069</v>
      </c>
      <c r="C382" s="718" t="s">
        <v>127</v>
      </c>
      <c r="D382" s="197" t="s">
        <v>106</v>
      </c>
      <c r="E382" s="776">
        <v>88264</v>
      </c>
      <c r="F382" s="912" t="s">
        <v>377</v>
      </c>
      <c r="G382" s="197" t="s">
        <v>105</v>
      </c>
      <c r="H382" s="776">
        <v>0.4</v>
      </c>
      <c r="I382" s="197">
        <v>17.04</v>
      </c>
      <c r="J382" s="719">
        <v>6.82</v>
      </c>
    </row>
    <row r="383" spans="2:10">
      <c r="B383" s="713" t="s">
        <v>3070</v>
      </c>
      <c r="C383" s="714" t="s">
        <v>127</v>
      </c>
      <c r="D383" s="715" t="s">
        <v>106</v>
      </c>
      <c r="E383" s="775">
        <v>88316</v>
      </c>
      <c r="F383" s="716" t="s">
        <v>107</v>
      </c>
      <c r="G383" s="715" t="s">
        <v>105</v>
      </c>
      <c r="H383" s="775">
        <v>0.4</v>
      </c>
      <c r="I383" s="715">
        <v>13.41</v>
      </c>
      <c r="J383" s="717">
        <v>5.36</v>
      </c>
    </row>
    <row r="384" spans="2:10" ht="53.25" customHeight="1">
      <c r="B384" s="712">
        <v>65</v>
      </c>
      <c r="C384" s="1104" t="s">
        <v>1595</v>
      </c>
      <c r="D384" s="1104"/>
      <c r="E384" s="1104"/>
      <c r="F384" s="1104"/>
      <c r="G384" s="1101" t="s">
        <v>104</v>
      </c>
      <c r="H384" s="1101"/>
      <c r="I384" s="1102">
        <v>12.18</v>
      </c>
      <c r="J384" s="1103"/>
    </row>
    <row r="385" spans="2:10">
      <c r="B385" s="713" t="s">
        <v>2546</v>
      </c>
      <c r="C385" s="714" t="s">
        <v>1441</v>
      </c>
      <c r="D385" s="715" t="s">
        <v>109</v>
      </c>
      <c r="E385" s="775">
        <v>48</v>
      </c>
      <c r="F385" s="716" t="s">
        <v>1693</v>
      </c>
      <c r="G385" s="715" t="s">
        <v>1455</v>
      </c>
      <c r="H385" s="775">
        <v>0.33</v>
      </c>
      <c r="I385" s="715">
        <v>0</v>
      </c>
      <c r="J385" s="717">
        <v>0</v>
      </c>
    </row>
    <row r="386" spans="2:10">
      <c r="B386" s="516" t="s">
        <v>3071</v>
      </c>
      <c r="C386" s="718" t="s">
        <v>127</v>
      </c>
      <c r="D386" s="197" t="s">
        <v>106</v>
      </c>
      <c r="E386" s="776">
        <v>88264</v>
      </c>
      <c r="F386" s="912" t="s">
        <v>377</v>
      </c>
      <c r="G386" s="197" t="s">
        <v>105</v>
      </c>
      <c r="H386" s="776">
        <v>0.4</v>
      </c>
      <c r="I386" s="197">
        <v>17.04</v>
      </c>
      <c r="J386" s="719">
        <v>6.82</v>
      </c>
    </row>
    <row r="387" spans="2:10">
      <c r="B387" s="713" t="s">
        <v>3072</v>
      </c>
      <c r="C387" s="714" t="s">
        <v>127</v>
      </c>
      <c r="D387" s="715" t="s">
        <v>106</v>
      </c>
      <c r="E387" s="775">
        <v>88316</v>
      </c>
      <c r="F387" s="716" t="s">
        <v>107</v>
      </c>
      <c r="G387" s="715" t="s">
        <v>105</v>
      </c>
      <c r="H387" s="775">
        <v>0.4</v>
      </c>
      <c r="I387" s="715">
        <v>13.41</v>
      </c>
      <c r="J387" s="717">
        <v>5.36</v>
      </c>
    </row>
    <row r="388" spans="2:10" ht="53.25" customHeight="1">
      <c r="B388" s="712">
        <v>66</v>
      </c>
      <c r="C388" s="1104" t="s">
        <v>1595</v>
      </c>
      <c r="D388" s="1104"/>
      <c r="E388" s="1104"/>
      <c r="F388" s="1104"/>
      <c r="G388" s="1101" t="s">
        <v>104</v>
      </c>
      <c r="H388" s="1101"/>
      <c r="I388" s="1102">
        <v>2327.34</v>
      </c>
      <c r="J388" s="1103"/>
    </row>
    <row r="389" spans="2:10" ht="22.5">
      <c r="B389" s="713" t="s">
        <v>2548</v>
      </c>
      <c r="C389" s="714" t="s">
        <v>1441</v>
      </c>
      <c r="D389" s="715" t="s">
        <v>109</v>
      </c>
      <c r="E389" s="775">
        <v>49</v>
      </c>
      <c r="F389" s="716" t="s">
        <v>1694</v>
      </c>
      <c r="G389" s="715" t="s">
        <v>1455</v>
      </c>
      <c r="H389" s="775">
        <v>0.33</v>
      </c>
      <c r="I389" s="715">
        <v>0</v>
      </c>
      <c r="J389" s="717">
        <v>0</v>
      </c>
    </row>
    <row r="390" spans="2:10">
      <c r="B390" s="516" t="s">
        <v>3073</v>
      </c>
      <c r="C390" s="718" t="s">
        <v>127</v>
      </c>
      <c r="D390" s="197" t="s">
        <v>106</v>
      </c>
      <c r="E390" s="776">
        <v>88264</v>
      </c>
      <c r="F390" s="912" t="s">
        <v>377</v>
      </c>
      <c r="G390" s="197" t="s">
        <v>105</v>
      </c>
      <c r="H390" s="776">
        <v>0.4</v>
      </c>
      <c r="I390" s="197">
        <v>17.04</v>
      </c>
      <c r="J390" s="719">
        <v>6.82</v>
      </c>
    </row>
    <row r="391" spans="2:10">
      <c r="B391" s="713" t="s">
        <v>3074</v>
      </c>
      <c r="C391" s="714" t="s">
        <v>127</v>
      </c>
      <c r="D391" s="715" t="s">
        <v>106</v>
      </c>
      <c r="E391" s="775">
        <v>88316</v>
      </c>
      <c r="F391" s="716" t="s">
        <v>107</v>
      </c>
      <c r="G391" s="715" t="s">
        <v>105</v>
      </c>
      <c r="H391" s="775">
        <v>0.4</v>
      </c>
      <c r="I391" s="715">
        <v>13.41</v>
      </c>
      <c r="J391" s="717">
        <v>5.36</v>
      </c>
    </row>
    <row r="392" spans="2:10" ht="26.25" customHeight="1">
      <c r="B392" s="712">
        <v>67</v>
      </c>
      <c r="C392" s="1104" t="s">
        <v>1697</v>
      </c>
      <c r="D392" s="1104"/>
      <c r="E392" s="1104"/>
      <c r="F392" s="1104"/>
      <c r="G392" s="1101" t="s">
        <v>394</v>
      </c>
      <c r="H392" s="1101"/>
      <c r="I392" s="1102">
        <v>40.380000000000003</v>
      </c>
      <c r="J392" s="1103"/>
    </row>
    <row r="393" spans="2:10" ht="16.5" customHeight="1">
      <c r="B393" s="713" t="s">
        <v>3075</v>
      </c>
      <c r="C393" s="714" t="s">
        <v>127</v>
      </c>
      <c r="D393" s="715" t="s">
        <v>109</v>
      </c>
      <c r="E393" s="775">
        <v>39328</v>
      </c>
      <c r="F393" s="716" t="s">
        <v>1929</v>
      </c>
      <c r="G393" s="715" t="s">
        <v>388</v>
      </c>
      <c r="H393" s="775">
        <v>6</v>
      </c>
      <c r="I393" s="715">
        <v>4.7</v>
      </c>
      <c r="J393" s="717">
        <v>28.2</v>
      </c>
    </row>
    <row r="394" spans="2:10" ht="19.5" customHeight="1">
      <c r="B394" s="516" t="s">
        <v>3076</v>
      </c>
      <c r="C394" s="718" t="s">
        <v>127</v>
      </c>
      <c r="D394" s="197" t="s">
        <v>106</v>
      </c>
      <c r="E394" s="776">
        <v>88264</v>
      </c>
      <c r="F394" s="918" t="s">
        <v>377</v>
      </c>
      <c r="G394" s="197" t="s">
        <v>105</v>
      </c>
      <c r="H394" s="776">
        <v>0.4</v>
      </c>
      <c r="I394" s="197">
        <v>17.04</v>
      </c>
      <c r="J394" s="719">
        <v>6.82</v>
      </c>
    </row>
    <row r="395" spans="2:10">
      <c r="B395" s="713" t="s">
        <v>3066</v>
      </c>
      <c r="C395" s="714" t="s">
        <v>127</v>
      </c>
      <c r="D395" s="715" t="s">
        <v>106</v>
      </c>
      <c r="E395" s="775">
        <v>88316</v>
      </c>
      <c r="F395" s="716" t="s">
        <v>107</v>
      </c>
      <c r="G395" s="715" t="s">
        <v>105</v>
      </c>
      <c r="H395" s="775">
        <v>0.4</v>
      </c>
      <c r="I395" s="715">
        <v>13.41</v>
      </c>
      <c r="J395" s="717">
        <v>5.36</v>
      </c>
    </row>
    <row r="396" spans="2:10" ht="23.25" customHeight="1">
      <c r="B396" s="712">
        <v>68</v>
      </c>
      <c r="C396" s="1104" t="s">
        <v>1698</v>
      </c>
      <c r="D396" s="1104"/>
      <c r="E396" s="1104"/>
      <c r="F396" s="1104"/>
      <c r="G396" s="1101" t="s">
        <v>394</v>
      </c>
      <c r="H396" s="1101"/>
      <c r="I396" s="1102">
        <v>57.33</v>
      </c>
      <c r="J396" s="1103"/>
    </row>
    <row r="397" spans="2:10" ht="33.75">
      <c r="B397" s="713" t="s">
        <v>1734</v>
      </c>
      <c r="C397" s="714" t="s">
        <v>127</v>
      </c>
      <c r="D397" s="715" t="s">
        <v>109</v>
      </c>
      <c r="E397" s="775">
        <v>39469</v>
      </c>
      <c r="F397" s="716" t="s">
        <v>1902</v>
      </c>
      <c r="G397" s="715" t="s">
        <v>385</v>
      </c>
      <c r="H397" s="775">
        <v>1</v>
      </c>
      <c r="I397" s="715">
        <v>45.15</v>
      </c>
      <c r="J397" s="717">
        <v>45.15</v>
      </c>
    </row>
    <row r="398" spans="2:10" ht="25.5" customHeight="1">
      <c r="B398" s="516" t="s">
        <v>3077</v>
      </c>
      <c r="C398" s="718" t="s">
        <v>127</v>
      </c>
      <c r="D398" s="197" t="s">
        <v>106</v>
      </c>
      <c r="E398" s="776">
        <v>88264</v>
      </c>
      <c r="F398" s="918" t="s">
        <v>377</v>
      </c>
      <c r="G398" s="197" t="s">
        <v>105</v>
      </c>
      <c r="H398" s="776">
        <v>0.4</v>
      </c>
      <c r="I398" s="197">
        <v>17.04</v>
      </c>
      <c r="J398" s="719">
        <v>6.82</v>
      </c>
    </row>
    <row r="399" spans="2:10">
      <c r="B399" s="713" t="s">
        <v>3078</v>
      </c>
      <c r="C399" s="714" t="s">
        <v>127</v>
      </c>
      <c r="D399" s="715" t="s">
        <v>106</v>
      </c>
      <c r="E399" s="775">
        <v>88316</v>
      </c>
      <c r="F399" s="716" t="s">
        <v>107</v>
      </c>
      <c r="G399" s="715" t="s">
        <v>105</v>
      </c>
      <c r="H399" s="775">
        <v>0.4</v>
      </c>
      <c r="I399" s="715">
        <v>13.41</v>
      </c>
      <c r="J399" s="717">
        <v>5.36</v>
      </c>
    </row>
    <row r="400" spans="2:10" ht="34.5" customHeight="1">
      <c r="B400" s="712">
        <v>69</v>
      </c>
      <c r="C400" s="1104" t="s">
        <v>1781</v>
      </c>
      <c r="D400" s="1104"/>
      <c r="E400" s="1104"/>
      <c r="F400" s="1104"/>
      <c r="G400" s="1101" t="s">
        <v>394</v>
      </c>
      <c r="H400" s="1101"/>
      <c r="I400" s="1102">
        <v>558.61</v>
      </c>
      <c r="J400" s="1103"/>
    </row>
    <row r="401" spans="2:10" ht="45">
      <c r="B401" s="713" t="s">
        <v>1780</v>
      </c>
      <c r="C401" s="714" t="s">
        <v>127</v>
      </c>
      <c r="D401" s="715" t="s">
        <v>109</v>
      </c>
      <c r="E401" s="775">
        <v>13370</v>
      </c>
      <c r="F401" s="716" t="s">
        <v>1895</v>
      </c>
      <c r="G401" s="715" t="s">
        <v>385</v>
      </c>
      <c r="H401" s="775">
        <v>1</v>
      </c>
      <c r="I401" s="715">
        <v>497.71</v>
      </c>
      <c r="J401" s="717">
        <v>497.71</v>
      </c>
    </row>
    <row r="402" spans="2:10">
      <c r="B402" s="516" t="s">
        <v>3079</v>
      </c>
      <c r="C402" s="718" t="s">
        <v>127</v>
      </c>
      <c r="D402" s="197" t="s">
        <v>106</v>
      </c>
      <c r="E402" s="776">
        <v>88264</v>
      </c>
      <c r="F402" s="918" t="s">
        <v>377</v>
      </c>
      <c r="G402" s="197" t="s">
        <v>105</v>
      </c>
      <c r="H402" s="776">
        <v>2</v>
      </c>
      <c r="I402" s="197">
        <v>17.04</v>
      </c>
      <c r="J402" s="719">
        <v>34.08</v>
      </c>
    </row>
    <row r="403" spans="2:10">
      <c r="B403" s="713" t="s">
        <v>3070</v>
      </c>
      <c r="C403" s="714" t="s">
        <v>127</v>
      </c>
      <c r="D403" s="715" t="s">
        <v>106</v>
      </c>
      <c r="E403" s="775">
        <v>88316</v>
      </c>
      <c r="F403" s="716" t="s">
        <v>107</v>
      </c>
      <c r="G403" s="715" t="s">
        <v>105</v>
      </c>
      <c r="H403" s="775">
        <v>2</v>
      </c>
      <c r="I403" s="715">
        <v>13.41</v>
      </c>
      <c r="J403" s="717">
        <v>26.82</v>
      </c>
    </row>
    <row r="404" spans="2:10" ht="21" customHeight="1">
      <c r="B404" s="712">
        <v>70</v>
      </c>
      <c r="C404" s="1104" t="s">
        <v>3080</v>
      </c>
      <c r="D404" s="1104"/>
      <c r="E404" s="1104"/>
      <c r="F404" s="1104"/>
      <c r="G404" s="1101" t="s">
        <v>394</v>
      </c>
      <c r="H404" s="1101"/>
      <c r="I404" s="1102">
        <v>1563.82</v>
      </c>
      <c r="J404" s="1103"/>
    </row>
    <row r="405" spans="2:10">
      <c r="B405" s="713" t="s">
        <v>1704</v>
      </c>
      <c r="C405" s="714" t="s">
        <v>1640</v>
      </c>
      <c r="D405" s="715" t="s">
        <v>1705</v>
      </c>
      <c r="E405" s="775">
        <v>10554</v>
      </c>
      <c r="F405" s="716" t="s">
        <v>1706</v>
      </c>
      <c r="G405" s="715" t="s">
        <v>105</v>
      </c>
      <c r="H405" s="715">
        <v>1</v>
      </c>
      <c r="I405" s="715">
        <v>2.9</v>
      </c>
      <c r="J405" s="717">
        <v>2.9</v>
      </c>
    </row>
    <row r="406" spans="2:10">
      <c r="B406" s="516" t="s">
        <v>1707</v>
      </c>
      <c r="C406" s="718" t="s">
        <v>1640</v>
      </c>
      <c r="D406" s="197" t="s">
        <v>109</v>
      </c>
      <c r="E406" s="776">
        <v>981</v>
      </c>
      <c r="F406" s="922" t="s">
        <v>1706</v>
      </c>
      <c r="G406" s="197" t="s">
        <v>105</v>
      </c>
      <c r="H406" s="776">
        <v>0.84</v>
      </c>
      <c r="I406" s="197">
        <v>0.26</v>
      </c>
      <c r="J406" s="719">
        <v>0.22</v>
      </c>
    </row>
    <row r="407" spans="2:10" ht="22.5">
      <c r="B407" s="713" t="s">
        <v>1708</v>
      </c>
      <c r="C407" s="714" t="s">
        <v>1640</v>
      </c>
      <c r="D407" s="715" t="s">
        <v>109</v>
      </c>
      <c r="E407" s="775">
        <v>10504</v>
      </c>
      <c r="F407" s="716" t="s">
        <v>1703</v>
      </c>
      <c r="G407" s="715" t="s">
        <v>394</v>
      </c>
      <c r="H407" s="715">
        <v>1</v>
      </c>
      <c r="I407" s="715">
        <v>1554.14</v>
      </c>
      <c r="J407" s="717">
        <v>1554.14</v>
      </c>
    </row>
    <row r="408" spans="2:10" ht="22.5">
      <c r="B408" s="713" t="s">
        <v>1709</v>
      </c>
      <c r="C408" s="714" t="s">
        <v>127</v>
      </c>
      <c r="D408" s="715" t="s">
        <v>106</v>
      </c>
      <c r="E408" s="775">
        <v>88267</v>
      </c>
      <c r="F408" s="716" t="s">
        <v>378</v>
      </c>
      <c r="G408" s="715" t="s">
        <v>105</v>
      </c>
      <c r="H408" s="775">
        <v>0.4</v>
      </c>
      <c r="I408" s="715">
        <v>16.41</v>
      </c>
      <c r="J408" s="717">
        <v>6.56</v>
      </c>
    </row>
    <row r="409" spans="2:10" ht="36.75" customHeight="1">
      <c r="B409" s="712">
        <v>71</v>
      </c>
      <c r="C409" s="1104" t="s">
        <v>3081</v>
      </c>
      <c r="D409" s="1104"/>
      <c r="E409" s="1104"/>
      <c r="F409" s="1104"/>
      <c r="G409" s="1101" t="s">
        <v>284</v>
      </c>
      <c r="H409" s="1101"/>
      <c r="I409" s="1102">
        <v>7496.06</v>
      </c>
      <c r="J409" s="1103"/>
    </row>
    <row r="410" spans="2:10" ht="22.5">
      <c r="B410" s="713" t="s">
        <v>2558</v>
      </c>
      <c r="C410" s="714" t="s">
        <v>127</v>
      </c>
      <c r="D410" s="715" t="s">
        <v>106</v>
      </c>
      <c r="E410" s="775">
        <v>88250</v>
      </c>
      <c r="F410" s="716" t="s">
        <v>372</v>
      </c>
      <c r="G410" s="715" t="s">
        <v>105</v>
      </c>
      <c r="H410" s="775">
        <v>8.2479999999999993</v>
      </c>
      <c r="I410" s="715">
        <v>11.52</v>
      </c>
      <c r="J410" s="717">
        <v>95.02</v>
      </c>
    </row>
    <row r="411" spans="2:10" ht="22.5">
      <c r="B411" s="516" t="s">
        <v>3082</v>
      </c>
      <c r="C411" s="718" t="s">
        <v>127</v>
      </c>
      <c r="D411" s="197" t="s">
        <v>106</v>
      </c>
      <c r="E411" s="776">
        <v>88275</v>
      </c>
      <c r="F411" s="925" t="s">
        <v>380</v>
      </c>
      <c r="G411" s="197" t="s">
        <v>105</v>
      </c>
      <c r="H411" s="776">
        <v>5.1550000000000002</v>
      </c>
      <c r="I411" s="197">
        <v>17.93</v>
      </c>
      <c r="J411" s="719">
        <v>92.43</v>
      </c>
    </row>
    <row r="412" spans="2:10" ht="45">
      <c r="B412" s="713" t="s">
        <v>3083</v>
      </c>
      <c r="C412" s="714" t="s">
        <v>127</v>
      </c>
      <c r="D412" s="715" t="s">
        <v>109</v>
      </c>
      <c r="E412" s="775">
        <v>43188</v>
      </c>
      <c r="F412" s="716" t="s">
        <v>1871</v>
      </c>
      <c r="G412" s="715" t="s">
        <v>385</v>
      </c>
      <c r="H412" s="775">
        <v>1</v>
      </c>
      <c r="I412" s="715">
        <v>7308.61</v>
      </c>
      <c r="J412" s="717">
        <v>7308.61</v>
      </c>
    </row>
    <row r="413" spans="2:10" ht="34.5" customHeight="1">
      <c r="B413" s="712">
        <v>72</v>
      </c>
      <c r="C413" s="1104" t="s">
        <v>3084</v>
      </c>
      <c r="D413" s="1104"/>
      <c r="E413" s="1104"/>
      <c r="F413" s="1104"/>
      <c r="G413" s="1101" t="s">
        <v>284</v>
      </c>
      <c r="H413" s="1101"/>
      <c r="I413" s="1102">
        <v>2190.54</v>
      </c>
      <c r="J413" s="1103"/>
    </row>
    <row r="414" spans="2:10" ht="22.5">
      <c r="B414" s="713" t="s">
        <v>2560</v>
      </c>
      <c r="C414" s="714" t="s">
        <v>127</v>
      </c>
      <c r="D414" s="715" t="s">
        <v>106</v>
      </c>
      <c r="E414" s="775">
        <v>88250</v>
      </c>
      <c r="F414" s="716" t="s">
        <v>372</v>
      </c>
      <c r="G414" s="715" t="s">
        <v>105</v>
      </c>
      <c r="H414" s="775">
        <v>8.2479999999999993</v>
      </c>
      <c r="I414" s="715">
        <v>11.52</v>
      </c>
      <c r="J414" s="717">
        <v>95.02</v>
      </c>
    </row>
    <row r="415" spans="2:10" ht="22.5">
      <c r="B415" s="516" t="s">
        <v>3085</v>
      </c>
      <c r="C415" s="718" t="s">
        <v>127</v>
      </c>
      <c r="D415" s="197" t="s">
        <v>106</v>
      </c>
      <c r="E415" s="776">
        <v>88275</v>
      </c>
      <c r="F415" s="925" t="s">
        <v>380</v>
      </c>
      <c r="G415" s="197" t="s">
        <v>105</v>
      </c>
      <c r="H415" s="776">
        <v>5.1550000000000002</v>
      </c>
      <c r="I415" s="197">
        <v>17.93</v>
      </c>
      <c r="J415" s="719">
        <v>92.43</v>
      </c>
    </row>
    <row r="416" spans="2:10" ht="45">
      <c r="B416" s="713" t="s">
        <v>3086</v>
      </c>
      <c r="C416" s="714" t="s">
        <v>127</v>
      </c>
      <c r="D416" s="715" t="s">
        <v>109</v>
      </c>
      <c r="E416" s="775">
        <v>42425</v>
      </c>
      <c r="F416" s="716" t="s">
        <v>1865</v>
      </c>
      <c r="G416" s="715" t="s">
        <v>385</v>
      </c>
      <c r="H416" s="775">
        <v>1</v>
      </c>
      <c r="I416" s="715">
        <v>2003.09</v>
      </c>
      <c r="J416" s="717">
        <v>2003.09</v>
      </c>
    </row>
    <row r="417" spans="2:10" ht="33" customHeight="1">
      <c r="B417" s="712">
        <v>73</v>
      </c>
      <c r="C417" s="1104" t="s">
        <v>3087</v>
      </c>
      <c r="D417" s="1104"/>
      <c r="E417" s="1104"/>
      <c r="F417" s="1104"/>
      <c r="G417" s="1101" t="s">
        <v>104</v>
      </c>
      <c r="H417" s="1101"/>
      <c r="I417" s="1102">
        <v>1136.3599999999999</v>
      </c>
      <c r="J417" s="1103"/>
    </row>
    <row r="418" spans="2:10" ht="22.5">
      <c r="B418" s="713" t="s">
        <v>2562</v>
      </c>
      <c r="C418" s="714" t="s">
        <v>127</v>
      </c>
      <c r="D418" s="715" t="s">
        <v>106</v>
      </c>
      <c r="E418" s="775">
        <v>88250</v>
      </c>
      <c r="F418" s="716" t="s">
        <v>372</v>
      </c>
      <c r="G418" s="715" t="s">
        <v>105</v>
      </c>
      <c r="H418" s="775">
        <v>1.0309999999999999</v>
      </c>
      <c r="I418" s="715">
        <v>11.52</v>
      </c>
      <c r="J418" s="717">
        <v>11.88</v>
      </c>
    </row>
    <row r="419" spans="2:10" ht="22.5">
      <c r="B419" s="516" t="s">
        <v>3088</v>
      </c>
      <c r="C419" s="718" t="s">
        <v>127</v>
      </c>
      <c r="D419" s="197" t="s">
        <v>106</v>
      </c>
      <c r="E419" s="776">
        <v>88275</v>
      </c>
      <c r="F419" s="925" t="s">
        <v>380</v>
      </c>
      <c r="G419" s="197" t="s">
        <v>105</v>
      </c>
      <c r="H419" s="776">
        <v>1.0309999999999999</v>
      </c>
      <c r="I419" s="197">
        <v>17.93</v>
      </c>
      <c r="J419" s="719">
        <v>18.489999999999998</v>
      </c>
    </row>
    <row r="420" spans="2:10">
      <c r="B420" s="713" t="s">
        <v>3089</v>
      </c>
      <c r="C420" s="714" t="s">
        <v>1440</v>
      </c>
      <c r="D420" s="715" t="s">
        <v>1441</v>
      </c>
      <c r="E420" s="775" t="s">
        <v>2560</v>
      </c>
      <c r="F420" s="716" t="s">
        <v>1807</v>
      </c>
      <c r="G420" s="715">
        <v>0</v>
      </c>
      <c r="H420" s="775">
        <v>1</v>
      </c>
      <c r="I420" s="874">
        <v>1105.99</v>
      </c>
      <c r="J420" s="717">
        <v>1105.99</v>
      </c>
    </row>
    <row r="421" spans="2:10" ht="59.25" customHeight="1">
      <c r="B421" s="712">
        <v>74</v>
      </c>
      <c r="C421" s="1111" t="s">
        <v>1716</v>
      </c>
      <c r="D421" s="1111"/>
      <c r="E421" s="1111"/>
      <c r="F421" s="1111"/>
      <c r="G421" s="1101" t="s">
        <v>385</v>
      </c>
      <c r="H421" s="1101"/>
      <c r="I421" s="1102">
        <v>795.02</v>
      </c>
      <c r="J421" s="1103"/>
    </row>
    <row r="422" spans="2:10" ht="33.75">
      <c r="B422" s="713" t="s">
        <v>2564</v>
      </c>
      <c r="C422" s="714" t="s">
        <v>127</v>
      </c>
      <c r="D422" s="715" t="s">
        <v>109</v>
      </c>
      <c r="E422" s="775">
        <v>2432</v>
      </c>
      <c r="F422" s="716" t="s">
        <v>1903</v>
      </c>
      <c r="G422" s="715" t="s">
        <v>385</v>
      </c>
      <c r="H422" s="775">
        <v>3</v>
      </c>
      <c r="I422" s="715">
        <v>26.73</v>
      </c>
      <c r="J422" s="717">
        <v>80.19</v>
      </c>
    </row>
    <row r="423" spans="2:10" ht="67.5">
      <c r="B423" s="516" t="s">
        <v>3090</v>
      </c>
      <c r="C423" s="718" t="s">
        <v>127</v>
      </c>
      <c r="D423" s="197" t="s">
        <v>109</v>
      </c>
      <c r="E423" s="776">
        <v>39485</v>
      </c>
      <c r="F423" s="925" t="s">
        <v>1917</v>
      </c>
      <c r="G423" s="197" t="s">
        <v>385</v>
      </c>
      <c r="H423" s="837">
        <v>1.68</v>
      </c>
      <c r="I423" s="197">
        <v>408.01</v>
      </c>
      <c r="J423" s="719">
        <v>685.46</v>
      </c>
    </row>
    <row r="424" spans="2:10" ht="22.5">
      <c r="B424" s="713" t="s">
        <v>3091</v>
      </c>
      <c r="C424" s="714" t="s">
        <v>127</v>
      </c>
      <c r="D424" s="715" t="s">
        <v>109</v>
      </c>
      <c r="E424" s="775">
        <v>11055</v>
      </c>
      <c r="F424" s="716" t="s">
        <v>1927</v>
      </c>
      <c r="G424" s="715" t="s">
        <v>385</v>
      </c>
      <c r="H424" s="775">
        <v>9</v>
      </c>
      <c r="I424" s="715">
        <v>0.04</v>
      </c>
      <c r="J424" s="717">
        <v>0.36</v>
      </c>
    </row>
    <row r="425" spans="2:10" ht="22.5">
      <c r="B425" s="516" t="s">
        <v>3092</v>
      </c>
      <c r="C425" s="718" t="s">
        <v>1440</v>
      </c>
      <c r="D425" s="197" t="s">
        <v>106</v>
      </c>
      <c r="E425" s="776">
        <v>88261</v>
      </c>
      <c r="F425" s="925" t="s">
        <v>375</v>
      </c>
      <c r="G425" s="197" t="s">
        <v>105</v>
      </c>
      <c r="H425" s="776">
        <v>1.282</v>
      </c>
      <c r="I425" s="197">
        <v>15.92</v>
      </c>
      <c r="J425" s="719">
        <v>20.41</v>
      </c>
    </row>
    <row r="426" spans="2:10">
      <c r="B426" s="713" t="s">
        <v>3093</v>
      </c>
      <c r="C426" s="714" t="s">
        <v>127</v>
      </c>
      <c r="D426" s="715" t="s">
        <v>106</v>
      </c>
      <c r="E426" s="775">
        <v>88316</v>
      </c>
      <c r="F426" s="716" t="s">
        <v>107</v>
      </c>
      <c r="G426" s="715" t="s">
        <v>105</v>
      </c>
      <c r="H426" s="775">
        <v>0.64100000000000001</v>
      </c>
      <c r="I426" s="715">
        <v>13.41</v>
      </c>
      <c r="J426" s="717">
        <v>8.6</v>
      </c>
    </row>
    <row r="427" spans="2:10" ht="51.75" customHeight="1">
      <c r="B427" s="712">
        <v>75</v>
      </c>
      <c r="C427" s="1111" t="s">
        <v>1788</v>
      </c>
      <c r="D427" s="1111"/>
      <c r="E427" s="1111"/>
      <c r="F427" s="1111"/>
      <c r="G427" s="1101" t="s">
        <v>385</v>
      </c>
      <c r="H427" s="1101"/>
      <c r="I427" s="1102">
        <v>795.02</v>
      </c>
      <c r="J427" s="1103"/>
    </row>
    <row r="428" spans="2:10" ht="33.75">
      <c r="B428" s="713" t="s">
        <v>1719</v>
      </c>
      <c r="C428" s="714" t="s">
        <v>127</v>
      </c>
      <c r="D428" s="715" t="s">
        <v>109</v>
      </c>
      <c r="E428" s="775">
        <v>2432</v>
      </c>
      <c r="F428" s="716" t="s">
        <v>1903</v>
      </c>
      <c r="G428" s="715" t="s">
        <v>385</v>
      </c>
      <c r="H428" s="775">
        <v>3</v>
      </c>
      <c r="I428" s="715">
        <v>26.73</v>
      </c>
      <c r="J428" s="717">
        <v>80.19</v>
      </c>
    </row>
    <row r="429" spans="2:10" ht="67.5">
      <c r="B429" s="516" t="s">
        <v>3094</v>
      </c>
      <c r="C429" s="718" t="s">
        <v>127</v>
      </c>
      <c r="D429" s="197" t="s">
        <v>109</v>
      </c>
      <c r="E429" s="776">
        <v>39485</v>
      </c>
      <c r="F429" s="929" t="s">
        <v>1917</v>
      </c>
      <c r="G429" s="197" t="s">
        <v>385</v>
      </c>
      <c r="H429" s="837">
        <v>1.68</v>
      </c>
      <c r="I429" s="197">
        <v>408.01</v>
      </c>
      <c r="J429" s="719">
        <v>685.46</v>
      </c>
    </row>
    <row r="430" spans="2:10" ht="22.5">
      <c r="B430" s="713" t="s">
        <v>3095</v>
      </c>
      <c r="C430" s="714" t="s">
        <v>127</v>
      </c>
      <c r="D430" s="715" t="s">
        <v>109</v>
      </c>
      <c r="E430" s="775">
        <v>11055</v>
      </c>
      <c r="F430" s="716" t="s">
        <v>1927</v>
      </c>
      <c r="G430" s="715" t="s">
        <v>385</v>
      </c>
      <c r="H430" s="775">
        <v>9</v>
      </c>
      <c r="I430" s="715">
        <v>0.04</v>
      </c>
      <c r="J430" s="717">
        <v>0.36</v>
      </c>
    </row>
    <row r="431" spans="2:10" ht="22.5">
      <c r="B431" s="516" t="s">
        <v>3096</v>
      </c>
      <c r="C431" s="718" t="s">
        <v>1440</v>
      </c>
      <c r="D431" s="197" t="s">
        <v>106</v>
      </c>
      <c r="E431" s="776">
        <v>88261</v>
      </c>
      <c r="F431" s="929" t="s">
        <v>375</v>
      </c>
      <c r="G431" s="197" t="s">
        <v>105</v>
      </c>
      <c r="H431" s="776">
        <v>1.282</v>
      </c>
      <c r="I431" s="197">
        <v>15.92</v>
      </c>
      <c r="J431" s="719">
        <v>20.41</v>
      </c>
    </row>
    <row r="432" spans="2:10">
      <c r="B432" s="713" t="s">
        <v>3097</v>
      </c>
      <c r="C432" s="714" t="s">
        <v>127</v>
      </c>
      <c r="D432" s="715" t="s">
        <v>106</v>
      </c>
      <c r="E432" s="775">
        <v>88316</v>
      </c>
      <c r="F432" s="716" t="s">
        <v>107</v>
      </c>
      <c r="G432" s="715" t="s">
        <v>105</v>
      </c>
      <c r="H432" s="775">
        <v>0.64100000000000001</v>
      </c>
      <c r="I432" s="715">
        <v>13.41</v>
      </c>
      <c r="J432" s="717">
        <v>8.6</v>
      </c>
    </row>
    <row r="433" spans="2:10">
      <c r="B433" s="712">
        <v>76</v>
      </c>
      <c r="C433" s="1111" t="s">
        <v>2187</v>
      </c>
      <c r="D433" s="1111"/>
      <c r="E433" s="1111"/>
      <c r="F433" s="1111"/>
      <c r="G433" s="1101" t="s">
        <v>104</v>
      </c>
      <c r="H433" s="1101"/>
      <c r="I433" s="1102">
        <v>12.6</v>
      </c>
      <c r="J433" s="1103"/>
    </row>
    <row r="434" spans="2:10">
      <c r="B434" s="713" t="s">
        <v>1719</v>
      </c>
      <c r="C434" s="714" t="s">
        <v>127</v>
      </c>
      <c r="D434" s="715" t="s">
        <v>106</v>
      </c>
      <c r="E434" s="775">
        <v>88316</v>
      </c>
      <c r="F434" s="716" t="s">
        <v>107</v>
      </c>
      <c r="G434" s="715" t="s">
        <v>105</v>
      </c>
      <c r="H434" s="775">
        <v>0.64100000000000001</v>
      </c>
      <c r="I434" s="715">
        <v>13.41</v>
      </c>
      <c r="J434" s="717">
        <v>8.6</v>
      </c>
    </row>
    <row r="435" spans="2:10">
      <c r="B435" s="516" t="s">
        <v>3098</v>
      </c>
      <c r="C435" s="718" t="s">
        <v>1640</v>
      </c>
      <c r="D435" s="197" t="s">
        <v>106</v>
      </c>
      <c r="E435" s="776">
        <v>10592</v>
      </c>
      <c r="F435" s="929" t="s">
        <v>1718</v>
      </c>
      <c r="G435" s="197" t="s">
        <v>105</v>
      </c>
      <c r="H435" s="837">
        <v>0.14000000000000001</v>
      </c>
      <c r="I435" s="197">
        <v>0.4</v>
      </c>
      <c r="J435" s="719">
        <v>0.06</v>
      </c>
    </row>
    <row r="436" spans="2:10">
      <c r="B436" s="713" t="s">
        <v>3099</v>
      </c>
      <c r="C436" s="714" t="s">
        <v>1640</v>
      </c>
      <c r="D436" s="715" t="s">
        <v>106</v>
      </c>
      <c r="E436" s="775">
        <v>11055</v>
      </c>
      <c r="F436" s="716" t="s">
        <v>1720</v>
      </c>
      <c r="G436" s="715" t="s">
        <v>105</v>
      </c>
      <c r="H436" s="775">
        <v>0.14000000000000001</v>
      </c>
      <c r="I436" s="715">
        <v>1.96</v>
      </c>
      <c r="J436" s="717">
        <v>0.27</v>
      </c>
    </row>
    <row r="437" spans="2:10">
      <c r="B437" s="516" t="s">
        <v>3100</v>
      </c>
      <c r="C437" s="718" t="s">
        <v>1972</v>
      </c>
      <c r="D437" s="197" t="s">
        <v>109</v>
      </c>
      <c r="E437" s="776">
        <v>8926</v>
      </c>
      <c r="F437" s="929" t="s">
        <v>1721</v>
      </c>
      <c r="G437" s="197" t="s">
        <v>104</v>
      </c>
      <c r="H437" s="837">
        <v>1</v>
      </c>
      <c r="I437" s="197">
        <v>3.67</v>
      </c>
      <c r="J437" s="719">
        <v>3.67</v>
      </c>
    </row>
    <row r="438" spans="2:10" ht="34.5" customHeight="1">
      <c r="B438" s="712">
        <v>77</v>
      </c>
      <c r="C438" s="1092" t="s">
        <v>1857</v>
      </c>
      <c r="D438" s="1092"/>
      <c r="E438" s="1092"/>
      <c r="F438" s="1092"/>
      <c r="G438" s="1101" t="s">
        <v>111</v>
      </c>
      <c r="H438" s="1101"/>
      <c r="I438" s="1121">
        <v>62.13</v>
      </c>
      <c r="J438" s="1122"/>
    </row>
    <row r="439" spans="2:10">
      <c r="B439" s="713" t="s">
        <v>2569</v>
      </c>
      <c r="C439" s="714" t="s">
        <v>102</v>
      </c>
      <c r="D439" s="715" t="s">
        <v>109</v>
      </c>
      <c r="E439" s="714">
        <v>34357</v>
      </c>
      <c r="F439" s="716" t="s">
        <v>1945</v>
      </c>
      <c r="G439" s="715" t="s">
        <v>389</v>
      </c>
      <c r="H439" s="775">
        <v>0.14000000000000001</v>
      </c>
      <c r="I439" s="715">
        <v>3.52</v>
      </c>
      <c r="J439" s="717">
        <v>0.49</v>
      </c>
    </row>
    <row r="440" spans="2:10">
      <c r="B440" s="516" t="s">
        <v>3101</v>
      </c>
      <c r="C440" s="718" t="s">
        <v>102</v>
      </c>
      <c r="D440" s="197" t="s">
        <v>109</v>
      </c>
      <c r="E440" s="718">
        <v>37595</v>
      </c>
      <c r="F440" s="931" t="s">
        <v>1874</v>
      </c>
      <c r="G440" s="197" t="s">
        <v>389</v>
      </c>
      <c r="H440" s="776">
        <v>8.6199999999999992</v>
      </c>
      <c r="I440" s="197">
        <v>1.84</v>
      </c>
      <c r="J440" s="719">
        <v>15.86</v>
      </c>
    </row>
    <row r="441" spans="2:10" ht="22.5">
      <c r="B441" s="771" t="s">
        <v>1849</v>
      </c>
      <c r="C441" s="826" t="s">
        <v>1440</v>
      </c>
      <c r="D441" s="773" t="s">
        <v>1441</v>
      </c>
      <c r="E441" s="826">
        <v>51</v>
      </c>
      <c r="F441" s="772" t="s">
        <v>1803</v>
      </c>
      <c r="G441" s="773" t="s">
        <v>111</v>
      </c>
      <c r="H441" s="939">
        <v>1.07</v>
      </c>
      <c r="I441" s="940">
        <v>31.9</v>
      </c>
      <c r="J441" s="941">
        <v>34.130000000000003</v>
      </c>
    </row>
    <row r="442" spans="2:10" ht="22.5">
      <c r="B442" s="516" t="s">
        <v>3102</v>
      </c>
      <c r="C442" s="718" t="s">
        <v>102</v>
      </c>
      <c r="D442" s="197" t="s">
        <v>106</v>
      </c>
      <c r="E442" s="718">
        <v>88256</v>
      </c>
      <c r="F442" s="931" t="s">
        <v>374</v>
      </c>
      <c r="G442" s="197" t="s">
        <v>105</v>
      </c>
      <c r="H442" s="776">
        <v>0.44</v>
      </c>
      <c r="I442" s="197">
        <v>20.38</v>
      </c>
      <c r="J442" s="719">
        <v>8.9700000000000006</v>
      </c>
    </row>
    <row r="443" spans="2:10">
      <c r="B443" s="713" t="s">
        <v>3103</v>
      </c>
      <c r="C443" s="714" t="s">
        <v>102</v>
      </c>
      <c r="D443" s="715" t="s">
        <v>106</v>
      </c>
      <c r="E443" s="714">
        <v>88316</v>
      </c>
      <c r="F443" s="716" t="s">
        <v>107</v>
      </c>
      <c r="G443" s="715" t="s">
        <v>105</v>
      </c>
      <c r="H443" s="775">
        <v>0.2</v>
      </c>
      <c r="I443" s="715">
        <v>13.41</v>
      </c>
      <c r="J443" s="717">
        <v>2.68</v>
      </c>
    </row>
    <row r="444" spans="2:10" ht="29.25" customHeight="1">
      <c r="B444" s="712">
        <v>78</v>
      </c>
      <c r="C444" s="1104" t="s">
        <v>1733</v>
      </c>
      <c r="D444" s="1104"/>
      <c r="E444" s="1104"/>
      <c r="F444" s="1104"/>
      <c r="G444" s="1101" t="s">
        <v>1725</v>
      </c>
      <c r="H444" s="1101"/>
      <c r="I444" s="1102">
        <v>126.73</v>
      </c>
      <c r="J444" s="1103"/>
    </row>
    <row r="445" spans="2:10" ht="33.75">
      <c r="B445" s="713" t="s">
        <v>2571</v>
      </c>
      <c r="C445" s="714" t="s">
        <v>1441</v>
      </c>
      <c r="D445" s="715" t="s">
        <v>109</v>
      </c>
      <c r="E445" s="775">
        <v>54</v>
      </c>
      <c r="F445" s="716" t="s">
        <v>3104</v>
      </c>
      <c r="G445" s="715" t="s">
        <v>1725</v>
      </c>
      <c r="H445" s="775">
        <v>1</v>
      </c>
      <c r="I445" s="874">
        <v>114.55</v>
      </c>
      <c r="J445" s="717">
        <v>114.55</v>
      </c>
    </row>
    <row r="446" spans="2:10" ht="28.5" customHeight="1">
      <c r="B446" s="516" t="s">
        <v>3105</v>
      </c>
      <c r="C446" s="718" t="s">
        <v>127</v>
      </c>
      <c r="D446" s="197" t="s">
        <v>106</v>
      </c>
      <c r="E446" s="776">
        <v>88264</v>
      </c>
      <c r="F446" s="931" t="s">
        <v>377</v>
      </c>
      <c r="G446" s="197" t="s">
        <v>105</v>
      </c>
      <c r="H446" s="776">
        <v>0.4</v>
      </c>
      <c r="I446" s="197">
        <v>17.04</v>
      </c>
      <c r="J446" s="719">
        <v>6.82</v>
      </c>
    </row>
    <row r="447" spans="2:10">
      <c r="B447" s="713" t="s">
        <v>1851</v>
      </c>
      <c r="C447" s="714" t="s">
        <v>127</v>
      </c>
      <c r="D447" s="715" t="s">
        <v>106</v>
      </c>
      <c r="E447" s="775">
        <v>88316</v>
      </c>
      <c r="F447" s="716" t="s">
        <v>107</v>
      </c>
      <c r="G447" s="715" t="s">
        <v>105</v>
      </c>
      <c r="H447" s="775">
        <v>0.4</v>
      </c>
      <c r="I447" s="715">
        <v>13.41</v>
      </c>
      <c r="J447" s="717">
        <v>5.36</v>
      </c>
    </row>
    <row r="448" spans="2:10" ht="49.5" customHeight="1">
      <c r="B448" s="712">
        <v>79</v>
      </c>
      <c r="C448" s="1104" t="s">
        <v>2152</v>
      </c>
      <c r="D448" s="1104"/>
      <c r="E448" s="1104"/>
      <c r="F448" s="1104"/>
      <c r="G448" s="1101" t="s">
        <v>1725</v>
      </c>
      <c r="H448" s="1101"/>
      <c r="I448" s="1102">
        <v>295.64999999999998</v>
      </c>
      <c r="J448" s="1103"/>
    </row>
    <row r="449" spans="2:10" ht="67.5">
      <c r="B449" s="713" t="s">
        <v>2572</v>
      </c>
      <c r="C449" s="714" t="s">
        <v>1441</v>
      </c>
      <c r="D449" s="715" t="s">
        <v>109</v>
      </c>
      <c r="E449" s="775">
        <v>57</v>
      </c>
      <c r="F449" s="716" t="s">
        <v>2152</v>
      </c>
      <c r="G449" s="715" t="s">
        <v>1725</v>
      </c>
      <c r="H449" s="775">
        <v>1</v>
      </c>
      <c r="I449" s="874">
        <v>283.47000000000003</v>
      </c>
      <c r="J449" s="717">
        <v>283.47000000000003</v>
      </c>
    </row>
    <row r="450" spans="2:10" ht="23.25" customHeight="1">
      <c r="B450" s="516" t="s">
        <v>3106</v>
      </c>
      <c r="C450" s="718" t="s">
        <v>127</v>
      </c>
      <c r="D450" s="197" t="s">
        <v>106</v>
      </c>
      <c r="E450" s="776">
        <v>88264</v>
      </c>
      <c r="F450" s="931" t="s">
        <v>377</v>
      </c>
      <c r="G450" s="197" t="s">
        <v>105</v>
      </c>
      <c r="H450" s="776">
        <v>0.4</v>
      </c>
      <c r="I450" s="197">
        <v>17.04</v>
      </c>
      <c r="J450" s="719">
        <v>6.82</v>
      </c>
    </row>
    <row r="451" spans="2:10">
      <c r="B451" s="713" t="s">
        <v>1853</v>
      </c>
      <c r="C451" s="714" t="s">
        <v>127</v>
      </c>
      <c r="D451" s="715" t="s">
        <v>106</v>
      </c>
      <c r="E451" s="775">
        <v>88316</v>
      </c>
      <c r="F451" s="716" t="s">
        <v>107</v>
      </c>
      <c r="G451" s="715" t="s">
        <v>105</v>
      </c>
      <c r="H451" s="775">
        <v>0.4</v>
      </c>
      <c r="I451" s="715">
        <v>13.41</v>
      </c>
      <c r="J451" s="717">
        <v>5.36</v>
      </c>
    </row>
    <row r="452" spans="2:10" ht="27" customHeight="1">
      <c r="B452" s="712">
        <v>80</v>
      </c>
      <c r="C452" s="1100" t="s">
        <v>3107</v>
      </c>
      <c r="D452" s="1100"/>
      <c r="E452" s="1100"/>
      <c r="F452" s="1100"/>
      <c r="G452" s="1101" t="s">
        <v>1725</v>
      </c>
      <c r="H452" s="1101"/>
      <c r="I452" s="1102">
        <v>97.31</v>
      </c>
      <c r="J452" s="1103"/>
    </row>
    <row r="453" spans="2:10">
      <c r="B453" s="713" t="s">
        <v>2574</v>
      </c>
      <c r="C453" s="714" t="s">
        <v>1640</v>
      </c>
      <c r="D453" s="715" t="s">
        <v>109</v>
      </c>
      <c r="E453" s="775">
        <v>9086</v>
      </c>
      <c r="F453" s="716" t="s">
        <v>1736</v>
      </c>
      <c r="G453" s="715" t="s">
        <v>1725</v>
      </c>
      <c r="H453" s="775">
        <v>1</v>
      </c>
      <c r="I453" s="715">
        <v>85.13</v>
      </c>
      <c r="J453" s="717">
        <v>85.13</v>
      </c>
    </row>
    <row r="454" spans="2:10" ht="26.25" customHeight="1">
      <c r="B454" s="516" t="s">
        <v>3108</v>
      </c>
      <c r="C454" s="718" t="s">
        <v>127</v>
      </c>
      <c r="D454" s="197" t="s">
        <v>106</v>
      </c>
      <c r="E454" s="776">
        <v>88264</v>
      </c>
      <c r="F454" s="936" t="s">
        <v>377</v>
      </c>
      <c r="G454" s="197" t="s">
        <v>105</v>
      </c>
      <c r="H454" s="776">
        <v>0.4</v>
      </c>
      <c r="I454" s="197">
        <v>17.04</v>
      </c>
      <c r="J454" s="719">
        <v>6.82</v>
      </c>
    </row>
    <row r="455" spans="2:10">
      <c r="B455" s="713" t="s">
        <v>3109</v>
      </c>
      <c r="C455" s="714" t="s">
        <v>127</v>
      </c>
      <c r="D455" s="715" t="s">
        <v>106</v>
      </c>
      <c r="E455" s="775">
        <v>88316</v>
      </c>
      <c r="F455" s="716" t="s">
        <v>107</v>
      </c>
      <c r="G455" s="715" t="s">
        <v>105</v>
      </c>
      <c r="H455" s="775">
        <v>0.4</v>
      </c>
      <c r="I455" s="715">
        <v>13.41</v>
      </c>
      <c r="J455" s="717">
        <v>5.36</v>
      </c>
    </row>
    <row r="456" spans="2:10" ht="28.5" customHeight="1">
      <c r="B456" s="712">
        <v>81</v>
      </c>
      <c r="C456" s="1104" t="s">
        <v>3110</v>
      </c>
      <c r="D456" s="1104"/>
      <c r="E456" s="1104"/>
      <c r="F456" s="1104"/>
      <c r="G456" s="1101" t="s">
        <v>1725</v>
      </c>
      <c r="H456" s="1101"/>
      <c r="I456" s="1102">
        <v>35.090000000000003</v>
      </c>
      <c r="J456" s="1103"/>
    </row>
    <row r="457" spans="2:10" ht="22.5">
      <c r="B457" s="771" t="s">
        <v>2576</v>
      </c>
      <c r="C457" s="826" t="s">
        <v>1640</v>
      </c>
      <c r="D457" s="773" t="s">
        <v>109</v>
      </c>
      <c r="E457" s="939">
        <v>10729</v>
      </c>
      <c r="F457" s="772" t="s">
        <v>1737</v>
      </c>
      <c r="G457" s="773" t="s">
        <v>1725</v>
      </c>
      <c r="H457" s="939">
        <v>1</v>
      </c>
      <c r="I457" s="940">
        <v>22.91</v>
      </c>
      <c r="J457" s="941">
        <v>22.91</v>
      </c>
    </row>
    <row r="458" spans="2:10" ht="28.5" customHeight="1">
      <c r="B458" s="516" t="s">
        <v>3111</v>
      </c>
      <c r="C458" s="718" t="s">
        <v>127</v>
      </c>
      <c r="D458" s="197" t="s">
        <v>106</v>
      </c>
      <c r="E458" s="776">
        <v>88264</v>
      </c>
      <c r="F458" s="936" t="s">
        <v>377</v>
      </c>
      <c r="G458" s="197" t="s">
        <v>105</v>
      </c>
      <c r="H458" s="776">
        <v>0.4</v>
      </c>
      <c r="I458" s="197">
        <v>17.04</v>
      </c>
      <c r="J458" s="719">
        <v>6.82</v>
      </c>
    </row>
    <row r="459" spans="2:10">
      <c r="B459" s="713" t="s">
        <v>3112</v>
      </c>
      <c r="C459" s="714" t="s">
        <v>127</v>
      </c>
      <c r="D459" s="715" t="s">
        <v>106</v>
      </c>
      <c r="E459" s="775">
        <v>88316</v>
      </c>
      <c r="F459" s="716" t="s">
        <v>107</v>
      </c>
      <c r="G459" s="715" t="s">
        <v>105</v>
      </c>
      <c r="H459" s="775">
        <v>0.4</v>
      </c>
      <c r="I459" s="715">
        <v>13.41</v>
      </c>
      <c r="J459" s="717">
        <v>5.36</v>
      </c>
    </row>
    <row r="460" spans="2:10" ht="26.25" customHeight="1">
      <c r="B460" s="712">
        <v>81</v>
      </c>
      <c r="C460" s="1104" t="s">
        <v>3110</v>
      </c>
      <c r="D460" s="1104"/>
      <c r="E460" s="1104"/>
      <c r="F460" s="1104"/>
      <c r="G460" s="1101" t="s">
        <v>1725</v>
      </c>
      <c r="H460" s="1101"/>
      <c r="I460" s="1102">
        <v>35.090000000000003</v>
      </c>
      <c r="J460" s="1103"/>
    </row>
    <row r="461" spans="2:10" ht="22.5">
      <c r="B461" s="771" t="s">
        <v>2576</v>
      </c>
      <c r="C461" s="826" t="s">
        <v>1640</v>
      </c>
      <c r="D461" s="773" t="s">
        <v>109</v>
      </c>
      <c r="E461" s="939">
        <v>10729</v>
      </c>
      <c r="F461" s="772" t="s">
        <v>1737</v>
      </c>
      <c r="G461" s="773" t="s">
        <v>1725</v>
      </c>
      <c r="H461" s="939">
        <v>1</v>
      </c>
      <c r="I461" s="940">
        <v>22.91</v>
      </c>
      <c r="J461" s="941">
        <v>22.91</v>
      </c>
    </row>
    <row r="462" spans="2:10">
      <c r="B462" s="516" t="s">
        <v>3111</v>
      </c>
      <c r="C462" s="718" t="s">
        <v>127</v>
      </c>
      <c r="D462" s="197" t="s">
        <v>106</v>
      </c>
      <c r="E462" s="776">
        <v>88264</v>
      </c>
      <c r="F462" s="936" t="s">
        <v>377</v>
      </c>
      <c r="G462" s="197" t="s">
        <v>105</v>
      </c>
      <c r="H462" s="776">
        <v>0.4</v>
      </c>
      <c r="I462" s="197">
        <v>17.04</v>
      </c>
      <c r="J462" s="719">
        <v>6.82</v>
      </c>
    </row>
    <row r="463" spans="2:10">
      <c r="B463" s="713" t="s">
        <v>3112</v>
      </c>
      <c r="C463" s="714" t="s">
        <v>127</v>
      </c>
      <c r="D463" s="715" t="s">
        <v>106</v>
      </c>
      <c r="E463" s="775">
        <v>88316</v>
      </c>
      <c r="F463" s="716" t="s">
        <v>107</v>
      </c>
      <c r="G463" s="715" t="s">
        <v>105</v>
      </c>
      <c r="H463" s="775">
        <v>0.4</v>
      </c>
      <c r="I463" s="715">
        <v>13.41</v>
      </c>
      <c r="J463" s="717">
        <v>5.36</v>
      </c>
    </row>
    <row r="464" spans="2:10" ht="30" customHeight="1">
      <c r="B464" s="884">
        <v>82</v>
      </c>
      <c r="C464" s="1104" t="s">
        <v>1765</v>
      </c>
      <c r="D464" s="1104"/>
      <c r="E464" s="1104"/>
      <c r="F464" s="1104"/>
      <c r="G464" s="1105" t="s">
        <v>284</v>
      </c>
      <c r="H464" s="1105"/>
      <c r="I464" s="1106">
        <v>21.76</v>
      </c>
      <c r="J464" s="1107"/>
    </row>
    <row r="465" spans="2:10" ht="22.5">
      <c r="B465" s="885" t="s">
        <v>2578</v>
      </c>
      <c r="C465" s="886" t="s">
        <v>102</v>
      </c>
      <c r="D465" s="887" t="s">
        <v>106</v>
      </c>
      <c r="E465" s="836">
        <v>88248</v>
      </c>
      <c r="F465" s="888" t="s">
        <v>371</v>
      </c>
      <c r="G465" s="887" t="s">
        <v>105</v>
      </c>
      <c r="H465" s="889">
        <v>0.19</v>
      </c>
      <c r="I465" s="887">
        <v>12.59</v>
      </c>
      <c r="J465" s="890">
        <v>2.39</v>
      </c>
    </row>
    <row r="466" spans="2:10" ht="22.5">
      <c r="B466" s="891" t="s">
        <v>3113</v>
      </c>
      <c r="C466" s="892" t="s">
        <v>102</v>
      </c>
      <c r="D466" s="893" t="s">
        <v>106</v>
      </c>
      <c r="E466" s="837">
        <v>88267</v>
      </c>
      <c r="F466" s="894" t="s">
        <v>378</v>
      </c>
      <c r="G466" s="893" t="s">
        <v>105</v>
      </c>
      <c r="H466" s="895">
        <v>0.19</v>
      </c>
      <c r="I466" s="893">
        <v>16.41</v>
      </c>
      <c r="J466" s="896">
        <v>3.12</v>
      </c>
    </row>
    <row r="467" spans="2:10" ht="22.5">
      <c r="B467" s="885" t="s">
        <v>3114</v>
      </c>
      <c r="C467" s="886" t="s">
        <v>102</v>
      </c>
      <c r="D467" s="887" t="s">
        <v>109</v>
      </c>
      <c r="E467" s="836">
        <v>39321</v>
      </c>
      <c r="F467" s="888" t="s">
        <v>1962</v>
      </c>
      <c r="G467" s="887" t="s">
        <v>385</v>
      </c>
      <c r="H467" s="889">
        <v>1</v>
      </c>
      <c r="I467" s="887">
        <v>14.9</v>
      </c>
      <c r="J467" s="890">
        <v>14.9</v>
      </c>
    </row>
    <row r="468" spans="2:10" ht="29.25" customHeight="1">
      <c r="B468" s="891" t="s">
        <v>3115</v>
      </c>
      <c r="C468" s="892" t="s">
        <v>102</v>
      </c>
      <c r="D468" s="893" t="s">
        <v>109</v>
      </c>
      <c r="E468" s="837">
        <v>122</v>
      </c>
      <c r="F468" s="894" t="s">
        <v>1864</v>
      </c>
      <c r="G468" s="893" t="s">
        <v>385</v>
      </c>
      <c r="H468" s="895">
        <v>0.03</v>
      </c>
      <c r="I468" s="893">
        <v>45.16</v>
      </c>
      <c r="J468" s="896">
        <v>1.35</v>
      </c>
    </row>
    <row r="469" spans="2:10" ht="29.25" customHeight="1">
      <c r="B469" s="884">
        <v>83</v>
      </c>
      <c r="C469" s="1104" t="s">
        <v>1772</v>
      </c>
      <c r="D469" s="1104"/>
      <c r="E469" s="1104"/>
      <c r="F469" s="1104"/>
      <c r="G469" s="1105" t="s">
        <v>284</v>
      </c>
      <c r="H469" s="1105"/>
      <c r="I469" s="1106">
        <v>358.91</v>
      </c>
      <c r="J469" s="1107"/>
    </row>
    <row r="470" spans="2:10" ht="22.5">
      <c r="B470" s="885" t="s">
        <v>2580</v>
      </c>
      <c r="C470" s="886" t="s">
        <v>102</v>
      </c>
      <c r="D470" s="887" t="s">
        <v>106</v>
      </c>
      <c r="E470" s="836">
        <v>88247</v>
      </c>
      <c r="F470" s="888" t="s">
        <v>370</v>
      </c>
      <c r="G470" s="887" t="s">
        <v>105</v>
      </c>
      <c r="H470" s="889">
        <v>0.19</v>
      </c>
      <c r="I470" s="887">
        <v>13.1</v>
      </c>
      <c r="J470" s="890">
        <v>2.4900000000000002</v>
      </c>
    </row>
    <row r="471" spans="2:10" ht="29.25" customHeight="1">
      <c r="B471" s="891" t="s">
        <v>3116</v>
      </c>
      <c r="C471" s="892" t="s">
        <v>102</v>
      </c>
      <c r="D471" s="893" t="s">
        <v>106</v>
      </c>
      <c r="E471" s="837">
        <v>88264</v>
      </c>
      <c r="F471" s="894" t="s">
        <v>377</v>
      </c>
      <c r="G471" s="893" t="s">
        <v>105</v>
      </c>
      <c r="H471" s="895">
        <v>0.19</v>
      </c>
      <c r="I471" s="893">
        <v>17.04</v>
      </c>
      <c r="J471" s="896">
        <v>3.24</v>
      </c>
    </row>
    <row r="472" spans="2:10" ht="22.5">
      <c r="B472" s="885" t="s">
        <v>3117</v>
      </c>
      <c r="C472" s="886" t="s">
        <v>102</v>
      </c>
      <c r="D472" s="887" t="s">
        <v>109</v>
      </c>
      <c r="E472" s="836">
        <v>2377</v>
      </c>
      <c r="F472" s="888" t="s">
        <v>1900</v>
      </c>
      <c r="G472" s="887" t="s">
        <v>385</v>
      </c>
      <c r="H472" s="889">
        <v>1</v>
      </c>
      <c r="I472" s="887">
        <v>353.18</v>
      </c>
      <c r="J472" s="890">
        <v>353.18</v>
      </c>
    </row>
    <row r="473" spans="2:10" ht="66" customHeight="1">
      <c r="B473" s="712">
        <v>84</v>
      </c>
      <c r="C473" s="1104" t="s">
        <v>3118</v>
      </c>
      <c r="D473" s="1104"/>
      <c r="E473" s="1104"/>
      <c r="F473" s="1104"/>
      <c r="G473" s="1101" t="s">
        <v>284</v>
      </c>
      <c r="H473" s="1101"/>
      <c r="I473" s="1102">
        <v>13612.49</v>
      </c>
      <c r="J473" s="1103"/>
    </row>
    <row r="474" spans="2:10" ht="22.5">
      <c r="B474" s="713" t="s">
        <v>2582</v>
      </c>
      <c r="C474" s="714" t="s">
        <v>127</v>
      </c>
      <c r="D474" s="715" t="s">
        <v>106</v>
      </c>
      <c r="E474" s="775">
        <v>88250</v>
      </c>
      <c r="F474" s="716" t="s">
        <v>372</v>
      </c>
      <c r="G474" s="715" t="s">
        <v>105</v>
      </c>
      <c r="H474" s="775">
        <v>8.2479999999999993</v>
      </c>
      <c r="I474" s="715">
        <v>11.52</v>
      </c>
      <c r="J474" s="717">
        <v>95.02</v>
      </c>
    </row>
    <row r="475" spans="2:10" ht="22.5">
      <c r="B475" s="516" t="s">
        <v>3119</v>
      </c>
      <c r="C475" s="718" t="s">
        <v>127</v>
      </c>
      <c r="D475" s="197" t="s">
        <v>106</v>
      </c>
      <c r="E475" s="776">
        <v>88275</v>
      </c>
      <c r="F475" s="948" t="s">
        <v>380</v>
      </c>
      <c r="G475" s="197" t="s">
        <v>105</v>
      </c>
      <c r="H475" s="776">
        <v>5.1550000000000002</v>
      </c>
      <c r="I475" s="197">
        <v>17.93</v>
      </c>
      <c r="J475" s="719">
        <v>92.43</v>
      </c>
    </row>
    <row r="476" spans="2:10" ht="45">
      <c r="B476" s="713" t="s">
        <v>3120</v>
      </c>
      <c r="C476" s="714" t="s">
        <v>127</v>
      </c>
      <c r="D476" s="715" t="s">
        <v>109</v>
      </c>
      <c r="E476" s="775">
        <v>42420</v>
      </c>
      <c r="F476" s="716" t="s">
        <v>1870</v>
      </c>
      <c r="G476" s="715" t="s">
        <v>385</v>
      </c>
      <c r="H476" s="775">
        <v>1</v>
      </c>
      <c r="I476" s="715">
        <v>13425.04</v>
      </c>
      <c r="J476" s="717">
        <v>13425.04</v>
      </c>
    </row>
    <row r="477" spans="2:10" ht="45" customHeight="1">
      <c r="B477" s="712">
        <v>85</v>
      </c>
      <c r="C477" s="1104" t="s">
        <v>3084</v>
      </c>
      <c r="D477" s="1104"/>
      <c r="E477" s="1104"/>
      <c r="F477" s="1104"/>
      <c r="G477" s="1101" t="s">
        <v>284</v>
      </c>
      <c r="H477" s="1101"/>
      <c r="I477" s="1102">
        <v>2190.54</v>
      </c>
      <c r="J477" s="1103"/>
    </row>
    <row r="478" spans="2:10" ht="22.5">
      <c r="B478" s="713" t="s">
        <v>2584</v>
      </c>
      <c r="C478" s="714" t="s">
        <v>127</v>
      </c>
      <c r="D478" s="715" t="s">
        <v>106</v>
      </c>
      <c r="E478" s="775">
        <v>88250</v>
      </c>
      <c r="F478" s="716" t="s">
        <v>372</v>
      </c>
      <c r="G478" s="715" t="s">
        <v>105</v>
      </c>
      <c r="H478" s="775">
        <v>8.2479999999999993</v>
      </c>
      <c r="I478" s="715">
        <v>11.52</v>
      </c>
      <c r="J478" s="717">
        <v>95.02</v>
      </c>
    </row>
    <row r="479" spans="2:10" ht="22.5">
      <c r="B479" s="516" t="s">
        <v>3121</v>
      </c>
      <c r="C479" s="718" t="s">
        <v>127</v>
      </c>
      <c r="D479" s="197" t="s">
        <v>106</v>
      </c>
      <c r="E479" s="776">
        <v>88275</v>
      </c>
      <c r="F479" s="948" t="s">
        <v>380</v>
      </c>
      <c r="G479" s="197" t="s">
        <v>105</v>
      </c>
      <c r="H479" s="776">
        <v>5.1550000000000002</v>
      </c>
      <c r="I479" s="197">
        <v>17.93</v>
      </c>
      <c r="J479" s="719">
        <v>92.43</v>
      </c>
    </row>
    <row r="480" spans="2:10" ht="45">
      <c r="B480" s="713" t="s">
        <v>3122</v>
      </c>
      <c r="C480" s="714" t="s">
        <v>127</v>
      </c>
      <c r="D480" s="715" t="s">
        <v>109</v>
      </c>
      <c r="E480" s="775">
        <v>42425</v>
      </c>
      <c r="F480" s="716" t="s">
        <v>1865</v>
      </c>
      <c r="G480" s="715" t="s">
        <v>385</v>
      </c>
      <c r="H480" s="775">
        <v>1</v>
      </c>
      <c r="I480" s="715">
        <v>2003.09</v>
      </c>
      <c r="J480" s="717">
        <v>2003.09</v>
      </c>
    </row>
    <row r="481" spans="2:10">
      <c r="B481" s="712">
        <v>86</v>
      </c>
      <c r="C481" s="1104" t="s">
        <v>3123</v>
      </c>
      <c r="D481" s="1104"/>
      <c r="E481" s="1104"/>
      <c r="F481" s="1104"/>
      <c r="G481" s="1101" t="s">
        <v>104</v>
      </c>
      <c r="H481" s="1101"/>
      <c r="I481" s="1102">
        <v>30.37</v>
      </c>
      <c r="J481" s="1103"/>
    </row>
    <row r="482" spans="2:10" ht="22.5">
      <c r="B482" s="713" t="s">
        <v>2586</v>
      </c>
      <c r="C482" s="714" t="s">
        <v>127</v>
      </c>
      <c r="D482" s="715" t="s">
        <v>106</v>
      </c>
      <c r="E482" s="775">
        <v>88250</v>
      </c>
      <c r="F482" s="716" t="s">
        <v>372</v>
      </c>
      <c r="G482" s="715" t="s">
        <v>105</v>
      </c>
      <c r="H482" s="775">
        <v>1.0309999999999999</v>
      </c>
      <c r="I482" s="715">
        <v>11.52</v>
      </c>
      <c r="J482" s="717">
        <v>11.88</v>
      </c>
    </row>
    <row r="483" spans="2:10" ht="22.5">
      <c r="B483" s="516" t="s">
        <v>2588</v>
      </c>
      <c r="C483" s="718" t="s">
        <v>127</v>
      </c>
      <c r="D483" s="197" t="s">
        <v>106</v>
      </c>
      <c r="E483" s="776">
        <v>88275</v>
      </c>
      <c r="F483" s="948" t="s">
        <v>380</v>
      </c>
      <c r="G483" s="197" t="s">
        <v>105</v>
      </c>
      <c r="H483" s="776">
        <v>1.0309999999999999</v>
      </c>
      <c r="I483" s="197">
        <v>17.93</v>
      </c>
      <c r="J483" s="719">
        <v>18.489999999999998</v>
      </c>
    </row>
    <row r="484" spans="2:10">
      <c r="B484" s="713" t="s">
        <v>2590</v>
      </c>
      <c r="C484" s="714" t="s">
        <v>1440</v>
      </c>
      <c r="D484" s="715" t="s">
        <v>1441</v>
      </c>
      <c r="E484" s="775">
        <v>0</v>
      </c>
      <c r="F484" s="716">
        <v>0</v>
      </c>
      <c r="G484" s="715">
        <v>0</v>
      </c>
      <c r="H484" s="775">
        <v>1</v>
      </c>
      <c r="I484" s="874">
        <v>0</v>
      </c>
      <c r="J484" s="717">
        <v>0</v>
      </c>
    </row>
    <row r="485" spans="2:10" ht="51.75" customHeight="1">
      <c r="B485" s="712">
        <v>87</v>
      </c>
      <c r="C485" s="1104" t="s">
        <v>3124</v>
      </c>
      <c r="D485" s="1104"/>
      <c r="E485" s="1104"/>
      <c r="F485" s="1104"/>
      <c r="G485" s="1101" t="s">
        <v>104</v>
      </c>
      <c r="H485" s="1101"/>
      <c r="I485" s="1102">
        <v>30.37</v>
      </c>
      <c r="J485" s="1103"/>
    </row>
    <row r="486" spans="2:10" ht="22.5">
      <c r="B486" s="713" t="s">
        <v>2592</v>
      </c>
      <c r="C486" s="714" t="s">
        <v>127</v>
      </c>
      <c r="D486" s="715" t="s">
        <v>106</v>
      </c>
      <c r="E486" s="775">
        <v>88250</v>
      </c>
      <c r="F486" s="716" t="s">
        <v>372</v>
      </c>
      <c r="G486" s="715" t="s">
        <v>105</v>
      </c>
      <c r="H486" s="775">
        <v>1.0309999999999999</v>
      </c>
      <c r="I486" s="715">
        <v>11.52</v>
      </c>
      <c r="J486" s="717">
        <v>11.88</v>
      </c>
    </row>
    <row r="487" spans="2:10" ht="22.5">
      <c r="B487" s="516" t="s">
        <v>3125</v>
      </c>
      <c r="C487" s="718" t="s">
        <v>127</v>
      </c>
      <c r="D487" s="197" t="s">
        <v>106</v>
      </c>
      <c r="E487" s="776">
        <v>88275</v>
      </c>
      <c r="F487" s="948" t="s">
        <v>380</v>
      </c>
      <c r="G487" s="197" t="s">
        <v>105</v>
      </c>
      <c r="H487" s="776">
        <v>1.0309999999999999</v>
      </c>
      <c r="I487" s="197">
        <v>17.93</v>
      </c>
      <c r="J487" s="719">
        <v>18.489999999999998</v>
      </c>
    </row>
    <row r="488" spans="2:10" ht="56.25">
      <c r="B488" s="713" t="s">
        <v>3126</v>
      </c>
      <c r="C488" s="714" t="s">
        <v>1440</v>
      </c>
      <c r="D488" s="715" t="s">
        <v>1441</v>
      </c>
      <c r="E488" s="775">
        <v>71</v>
      </c>
      <c r="F488" s="716" t="s">
        <v>1782</v>
      </c>
      <c r="G488" s="715">
        <v>0</v>
      </c>
      <c r="H488" s="775">
        <v>1</v>
      </c>
      <c r="I488" s="874">
        <v>0</v>
      </c>
      <c r="J488" s="717">
        <v>0</v>
      </c>
    </row>
    <row r="489" spans="2:10" ht="52.5" customHeight="1">
      <c r="B489" s="712">
        <v>88</v>
      </c>
      <c r="C489" s="1104" t="s">
        <v>3124</v>
      </c>
      <c r="D489" s="1104"/>
      <c r="E489" s="1104"/>
      <c r="F489" s="1104"/>
      <c r="G489" s="1101" t="s">
        <v>284</v>
      </c>
      <c r="H489" s="1101"/>
      <c r="I489" s="1102">
        <v>30.37</v>
      </c>
      <c r="J489" s="1103"/>
    </row>
    <row r="490" spans="2:10" ht="22.5">
      <c r="B490" s="713" t="s">
        <v>2594</v>
      </c>
      <c r="C490" s="714" t="s">
        <v>127</v>
      </c>
      <c r="D490" s="715" t="s">
        <v>106</v>
      </c>
      <c r="E490" s="775">
        <v>88250</v>
      </c>
      <c r="F490" s="716" t="s">
        <v>372</v>
      </c>
      <c r="G490" s="715" t="s">
        <v>105</v>
      </c>
      <c r="H490" s="775">
        <v>1.0309999999999999</v>
      </c>
      <c r="I490" s="715">
        <v>11.52</v>
      </c>
      <c r="J490" s="717">
        <v>11.88</v>
      </c>
    </row>
    <row r="491" spans="2:10" ht="22.5">
      <c r="B491" s="516" t="s">
        <v>3127</v>
      </c>
      <c r="C491" s="718" t="s">
        <v>127</v>
      </c>
      <c r="D491" s="197" t="s">
        <v>106</v>
      </c>
      <c r="E491" s="776">
        <v>88275</v>
      </c>
      <c r="F491" s="952" t="s">
        <v>380</v>
      </c>
      <c r="G491" s="197" t="s">
        <v>105</v>
      </c>
      <c r="H491" s="776">
        <v>1.0309999999999999</v>
      </c>
      <c r="I491" s="197">
        <v>17.93</v>
      </c>
      <c r="J491" s="719">
        <v>18.489999999999998</v>
      </c>
    </row>
    <row r="492" spans="2:10" ht="56.25">
      <c r="B492" s="713" t="s">
        <v>3128</v>
      </c>
      <c r="C492" s="714" t="s">
        <v>1440</v>
      </c>
      <c r="D492" s="715" t="s">
        <v>1441</v>
      </c>
      <c r="E492" s="775">
        <v>71</v>
      </c>
      <c r="F492" s="716" t="s">
        <v>1782</v>
      </c>
      <c r="G492" s="715" t="s">
        <v>1455</v>
      </c>
      <c r="H492" s="775">
        <v>1</v>
      </c>
      <c r="I492" s="874">
        <v>0</v>
      </c>
      <c r="J492" s="717">
        <v>0</v>
      </c>
    </row>
    <row r="493" spans="2:10" ht="36.75" customHeight="1">
      <c r="B493" s="712">
        <v>89</v>
      </c>
      <c r="C493" s="1104" t="s">
        <v>2619</v>
      </c>
      <c r="D493" s="1104"/>
      <c r="E493" s="1104"/>
      <c r="F493" s="1104"/>
      <c r="G493" s="1101" t="s">
        <v>284</v>
      </c>
      <c r="H493" s="1101"/>
      <c r="I493" s="1101">
        <v>955.64</v>
      </c>
      <c r="J493" s="1101"/>
    </row>
    <row r="494" spans="2:10" ht="22.5">
      <c r="B494" s="713" t="s">
        <v>2596</v>
      </c>
      <c r="C494" s="714" t="s">
        <v>127</v>
      </c>
      <c r="D494" s="715" t="s">
        <v>106</v>
      </c>
      <c r="E494" s="775">
        <v>88250</v>
      </c>
      <c r="F494" s="716" t="s">
        <v>372</v>
      </c>
      <c r="G494" s="715" t="s">
        <v>105</v>
      </c>
      <c r="H494" s="834">
        <v>1.4173</v>
      </c>
      <c r="I494" s="715">
        <v>11.52</v>
      </c>
      <c r="J494" s="717">
        <v>16.329999999999998</v>
      </c>
    </row>
    <row r="495" spans="2:10" ht="22.5">
      <c r="B495" s="516" t="s">
        <v>3129</v>
      </c>
      <c r="C495" s="718" t="s">
        <v>127</v>
      </c>
      <c r="D495" s="197" t="s">
        <v>106</v>
      </c>
      <c r="E495" s="776">
        <v>88275</v>
      </c>
      <c r="F495" s="952" t="s">
        <v>380</v>
      </c>
      <c r="G495" s="197" t="s">
        <v>105</v>
      </c>
      <c r="H495" s="875">
        <v>0.88580000000000003</v>
      </c>
      <c r="I495" s="197">
        <v>17.93</v>
      </c>
      <c r="J495" s="719">
        <v>15.88</v>
      </c>
    </row>
    <row r="496" spans="2:10" ht="22.5">
      <c r="B496" s="713" t="s">
        <v>3130</v>
      </c>
      <c r="C496" s="714" t="s">
        <v>1440</v>
      </c>
      <c r="D496" s="715" t="s">
        <v>1441</v>
      </c>
      <c r="E496" s="775">
        <v>72</v>
      </c>
      <c r="F496" s="716" t="s">
        <v>1784</v>
      </c>
      <c r="G496" s="715" t="s">
        <v>1455</v>
      </c>
      <c r="H496" s="775">
        <v>1</v>
      </c>
      <c r="I496" s="874">
        <v>923.43</v>
      </c>
      <c r="J496" s="717">
        <v>923.43</v>
      </c>
    </row>
    <row r="497" spans="2:10" ht="31.5" customHeight="1">
      <c r="B497" s="712">
        <v>90</v>
      </c>
      <c r="C497" s="1104" t="s">
        <v>2617</v>
      </c>
      <c r="D497" s="1104"/>
      <c r="E497" s="1104"/>
      <c r="F497" s="1104"/>
      <c r="G497" s="1101" t="s">
        <v>284</v>
      </c>
      <c r="H497" s="1101"/>
      <c r="I497" s="1101">
        <v>697.32</v>
      </c>
      <c r="J497" s="1101"/>
    </row>
    <row r="498" spans="2:10" ht="22.5">
      <c r="B498" s="713" t="s">
        <v>2598</v>
      </c>
      <c r="C498" s="714" t="s">
        <v>127</v>
      </c>
      <c r="D498" s="715" t="s">
        <v>106</v>
      </c>
      <c r="E498" s="775">
        <v>88250</v>
      </c>
      <c r="F498" s="716" t="s">
        <v>372</v>
      </c>
      <c r="G498" s="715" t="s">
        <v>105</v>
      </c>
      <c r="H498" s="834">
        <v>1.4173</v>
      </c>
      <c r="I498" s="715">
        <v>11.52</v>
      </c>
      <c r="J498" s="717">
        <v>16.329999999999998</v>
      </c>
    </row>
    <row r="499" spans="2:10" ht="22.5">
      <c r="B499" s="516" t="s">
        <v>2600</v>
      </c>
      <c r="C499" s="718" t="s">
        <v>127</v>
      </c>
      <c r="D499" s="197" t="s">
        <v>106</v>
      </c>
      <c r="E499" s="776">
        <v>88275</v>
      </c>
      <c r="F499" s="952" t="s">
        <v>380</v>
      </c>
      <c r="G499" s="197" t="s">
        <v>105</v>
      </c>
      <c r="H499" s="875">
        <v>0.88580000000000003</v>
      </c>
      <c r="I499" s="197">
        <v>17.93</v>
      </c>
      <c r="J499" s="719">
        <v>15.88</v>
      </c>
    </row>
    <row r="500" spans="2:10" ht="22.5">
      <c r="B500" s="713" t="s">
        <v>3131</v>
      </c>
      <c r="C500" s="714" t="s">
        <v>1440</v>
      </c>
      <c r="D500" s="715" t="s">
        <v>1441</v>
      </c>
      <c r="E500" s="775">
        <v>73</v>
      </c>
      <c r="F500" s="716" t="s">
        <v>1785</v>
      </c>
      <c r="G500" s="715" t="s">
        <v>1455</v>
      </c>
      <c r="H500" s="775">
        <v>1</v>
      </c>
      <c r="I500" s="874">
        <v>665.11</v>
      </c>
      <c r="J500" s="717">
        <v>665.11</v>
      </c>
    </row>
    <row r="501" spans="2:10" ht="47.25" customHeight="1">
      <c r="B501" s="712">
        <v>91</v>
      </c>
      <c r="C501" s="1100" t="s">
        <v>1716</v>
      </c>
      <c r="D501" s="1100"/>
      <c r="E501" s="1100"/>
      <c r="F501" s="1100"/>
      <c r="G501" s="1101" t="s">
        <v>385</v>
      </c>
      <c r="H501" s="1101"/>
      <c r="I501" s="1102">
        <v>566.04</v>
      </c>
      <c r="J501" s="1103"/>
    </row>
    <row r="502" spans="2:10" ht="33.75">
      <c r="B502" s="713" t="s">
        <v>2602</v>
      </c>
      <c r="C502" s="714" t="s">
        <v>127</v>
      </c>
      <c r="D502" s="963" t="s">
        <v>109</v>
      </c>
      <c r="E502" s="965">
        <v>2432</v>
      </c>
      <c r="F502" s="716" t="s">
        <v>1903</v>
      </c>
      <c r="G502" s="715" t="s">
        <v>385</v>
      </c>
      <c r="H502" s="965">
        <v>3</v>
      </c>
      <c r="I502" s="715">
        <v>26.73</v>
      </c>
      <c r="J502" s="717">
        <v>80.19</v>
      </c>
    </row>
    <row r="503" spans="2:10" ht="56.25">
      <c r="B503" s="516" t="s">
        <v>3132</v>
      </c>
      <c r="C503" s="718" t="s">
        <v>127</v>
      </c>
      <c r="D503" s="964" t="s">
        <v>109</v>
      </c>
      <c r="E503" s="966">
        <v>4987</v>
      </c>
      <c r="F503" s="959" t="s">
        <v>1936</v>
      </c>
      <c r="G503" s="197" t="s">
        <v>385</v>
      </c>
      <c r="H503" s="967">
        <v>1</v>
      </c>
      <c r="I503" s="197">
        <v>201.32</v>
      </c>
      <c r="J503" s="719">
        <v>201.32</v>
      </c>
    </row>
    <row r="504" spans="2:10" ht="22.5">
      <c r="B504" s="713" t="s">
        <v>3133</v>
      </c>
      <c r="C504" s="714" t="s">
        <v>127</v>
      </c>
      <c r="D504" s="963" t="s">
        <v>109</v>
      </c>
      <c r="E504" s="965">
        <v>11055</v>
      </c>
      <c r="F504" s="716" t="s">
        <v>1927</v>
      </c>
      <c r="G504" s="715" t="s">
        <v>385</v>
      </c>
      <c r="H504" s="965">
        <v>19.8</v>
      </c>
      <c r="I504" s="715">
        <v>0.04</v>
      </c>
      <c r="J504" s="717">
        <v>0.79</v>
      </c>
    </row>
    <row r="505" spans="2:10" ht="22.5">
      <c r="B505" s="516" t="s">
        <v>3134</v>
      </c>
      <c r="C505" s="718" t="s">
        <v>1440</v>
      </c>
      <c r="D505" s="964" t="s">
        <v>106</v>
      </c>
      <c r="E505" s="966">
        <v>88261</v>
      </c>
      <c r="F505" s="959" t="s">
        <v>375</v>
      </c>
      <c r="G505" s="197" t="s">
        <v>105</v>
      </c>
      <c r="H505" s="966">
        <v>1.282</v>
      </c>
      <c r="I505" s="197">
        <v>15.92</v>
      </c>
      <c r="J505" s="719">
        <v>20.41</v>
      </c>
    </row>
    <row r="506" spans="2:10">
      <c r="B506" s="713" t="s">
        <v>3135</v>
      </c>
      <c r="C506" s="714" t="s">
        <v>127</v>
      </c>
      <c r="D506" s="963" t="s">
        <v>106</v>
      </c>
      <c r="E506" s="965">
        <v>88316</v>
      </c>
      <c r="F506" s="716" t="s">
        <v>107</v>
      </c>
      <c r="G506" s="715" t="s">
        <v>105</v>
      </c>
      <c r="H506" s="965">
        <v>0.64100000000000001</v>
      </c>
      <c r="I506" s="715">
        <v>13.41</v>
      </c>
      <c r="J506" s="717">
        <v>8.6</v>
      </c>
    </row>
    <row r="507" spans="2:10" ht="22.5">
      <c r="B507" s="516" t="s">
        <v>3136</v>
      </c>
      <c r="C507" s="714" t="s">
        <v>127</v>
      </c>
      <c r="D507" s="715" t="s">
        <v>109</v>
      </c>
      <c r="E507" s="775">
        <v>1341</v>
      </c>
      <c r="F507" s="716" t="s">
        <v>1893</v>
      </c>
      <c r="G507" s="197" t="s">
        <v>111</v>
      </c>
      <c r="H507" s="966">
        <v>3.78</v>
      </c>
      <c r="I507" s="197">
        <v>67.39</v>
      </c>
      <c r="J507" s="719">
        <v>254.73</v>
      </c>
    </row>
    <row r="508" spans="2:10" ht="58.5" customHeight="1">
      <c r="B508" s="712">
        <v>92</v>
      </c>
      <c r="C508" s="1100" t="s">
        <v>1791</v>
      </c>
      <c r="D508" s="1100"/>
      <c r="E508" s="1100"/>
      <c r="F508" s="1100"/>
      <c r="G508" s="1101" t="s">
        <v>385</v>
      </c>
      <c r="H508" s="1101"/>
      <c r="I508" s="1102">
        <v>1152.8</v>
      </c>
      <c r="J508" s="1103"/>
    </row>
    <row r="509" spans="2:10" ht="33.75">
      <c r="B509" s="713" t="s">
        <v>2604</v>
      </c>
      <c r="C509" s="714" t="s">
        <v>127</v>
      </c>
      <c r="D509" s="715" t="s">
        <v>106</v>
      </c>
      <c r="E509" s="836">
        <v>90806</v>
      </c>
      <c r="F509" s="716" t="s">
        <v>1518</v>
      </c>
      <c r="G509" s="715" t="s">
        <v>284</v>
      </c>
      <c r="H509" s="965">
        <v>1</v>
      </c>
      <c r="I509" s="715">
        <v>241.89</v>
      </c>
      <c r="J509" s="717">
        <v>241.89</v>
      </c>
    </row>
    <row r="510" spans="2:10" ht="45">
      <c r="B510" s="516" t="s">
        <v>3137</v>
      </c>
      <c r="C510" s="718" t="s">
        <v>127</v>
      </c>
      <c r="D510" s="197" t="s">
        <v>106</v>
      </c>
      <c r="E510" s="837">
        <v>90830</v>
      </c>
      <c r="F510" s="959" t="s">
        <v>1519</v>
      </c>
      <c r="G510" s="197" t="s">
        <v>284</v>
      </c>
      <c r="H510" s="966">
        <v>1</v>
      </c>
      <c r="I510" s="197">
        <v>105.75</v>
      </c>
      <c r="J510" s="719">
        <v>105.75</v>
      </c>
    </row>
    <row r="511" spans="2:10" ht="56.25">
      <c r="B511" s="713" t="s">
        <v>3138</v>
      </c>
      <c r="C511" s="714" t="s">
        <v>106</v>
      </c>
      <c r="D511" s="715" t="s">
        <v>106</v>
      </c>
      <c r="E511" s="775">
        <v>91</v>
      </c>
      <c r="F511" s="716" t="s">
        <v>1716</v>
      </c>
      <c r="G511" s="715" t="s">
        <v>385</v>
      </c>
      <c r="H511" s="965">
        <v>1</v>
      </c>
      <c r="I511" s="835">
        <v>566.04</v>
      </c>
      <c r="J511" s="717">
        <v>566.04</v>
      </c>
    </row>
    <row r="512" spans="2:10" ht="33.75">
      <c r="B512" s="516" t="s">
        <v>3139</v>
      </c>
      <c r="C512" s="718" t="s">
        <v>127</v>
      </c>
      <c r="D512" s="197" t="s">
        <v>106</v>
      </c>
      <c r="E512" s="776">
        <v>100659</v>
      </c>
      <c r="F512" s="959" t="s">
        <v>1520</v>
      </c>
      <c r="G512" s="197" t="s">
        <v>104</v>
      </c>
      <c r="H512" s="966">
        <v>10.199999999999999</v>
      </c>
      <c r="I512" s="197">
        <v>5.85</v>
      </c>
      <c r="J512" s="719">
        <v>59.67</v>
      </c>
    </row>
    <row r="513" spans="2:10" ht="67.5">
      <c r="B513" s="713" t="s">
        <v>3140</v>
      </c>
      <c r="C513" s="714" t="s">
        <v>127</v>
      </c>
      <c r="D513" s="715" t="s">
        <v>109</v>
      </c>
      <c r="E513" s="775">
        <v>3421</v>
      </c>
      <c r="F513" s="716" t="s">
        <v>1915</v>
      </c>
      <c r="G513" s="715" t="s">
        <v>387</v>
      </c>
      <c r="H513" s="965">
        <v>0.315</v>
      </c>
      <c r="I513" s="715">
        <v>396.93</v>
      </c>
      <c r="J513" s="717">
        <v>125.03</v>
      </c>
    </row>
    <row r="514" spans="2:10" ht="23.25" thickBot="1">
      <c r="B514" s="516" t="s">
        <v>3141</v>
      </c>
      <c r="C514" s="718" t="s">
        <v>127</v>
      </c>
      <c r="D514" s="197" t="s">
        <v>109</v>
      </c>
      <c r="E514" s="776">
        <v>10505</v>
      </c>
      <c r="F514" s="1004" t="s">
        <v>1965</v>
      </c>
      <c r="G514" s="197" t="s">
        <v>387</v>
      </c>
      <c r="H514" s="968">
        <v>0.33250000000000002</v>
      </c>
      <c r="I514" s="197">
        <v>163.66</v>
      </c>
      <c r="J514" s="719">
        <v>54.42</v>
      </c>
    </row>
    <row r="515" spans="2:10" ht="55.5" customHeight="1">
      <c r="B515" s="712">
        <v>93</v>
      </c>
      <c r="C515" s="1100" t="s">
        <v>1789</v>
      </c>
      <c r="D515" s="1100"/>
      <c r="E515" s="1100"/>
      <c r="F515" s="1100"/>
      <c r="G515" s="1101" t="s">
        <v>385</v>
      </c>
      <c r="H515" s="1101"/>
      <c r="I515" s="1102">
        <v>792.57</v>
      </c>
      <c r="J515" s="1103"/>
    </row>
    <row r="516" spans="2:10" ht="33.75">
      <c r="B516" s="713" t="s">
        <v>2606</v>
      </c>
      <c r="C516" s="714" t="s">
        <v>127</v>
      </c>
      <c r="D516" s="963" t="s">
        <v>109</v>
      </c>
      <c r="E516" s="965">
        <v>2432</v>
      </c>
      <c r="F516" s="716" t="s">
        <v>1903</v>
      </c>
      <c r="G516" s="715" t="s">
        <v>385</v>
      </c>
      <c r="H516" s="965">
        <v>6</v>
      </c>
      <c r="I516" s="715">
        <v>26.73</v>
      </c>
      <c r="J516" s="717">
        <v>160.38</v>
      </c>
    </row>
    <row r="517" spans="2:10" ht="56.25">
      <c r="B517" s="516" t="s">
        <v>3142</v>
      </c>
      <c r="C517" s="718" t="s">
        <v>127</v>
      </c>
      <c r="D517" s="964" t="s">
        <v>109</v>
      </c>
      <c r="E517" s="966">
        <v>4982</v>
      </c>
      <c r="F517" s="959" t="s">
        <v>1934</v>
      </c>
      <c r="G517" s="197" t="s">
        <v>385</v>
      </c>
      <c r="H517" s="967">
        <v>1.95</v>
      </c>
      <c r="I517" s="197">
        <v>202.25</v>
      </c>
      <c r="J517" s="719">
        <v>394.39</v>
      </c>
    </row>
    <row r="518" spans="2:10" ht="22.5">
      <c r="B518" s="713" t="s">
        <v>3143</v>
      </c>
      <c r="C518" s="714" t="s">
        <v>127</v>
      </c>
      <c r="D518" s="963" t="s">
        <v>109</v>
      </c>
      <c r="E518" s="965">
        <v>11055</v>
      </c>
      <c r="F518" s="716" t="s">
        <v>1927</v>
      </c>
      <c r="G518" s="715" t="s">
        <v>385</v>
      </c>
      <c r="H518" s="965">
        <v>39.6</v>
      </c>
      <c r="I518" s="715">
        <v>0.04</v>
      </c>
      <c r="J518" s="717">
        <v>1.58</v>
      </c>
    </row>
    <row r="519" spans="2:10" ht="22.5">
      <c r="B519" s="516" t="s">
        <v>3144</v>
      </c>
      <c r="C519" s="718" t="s">
        <v>1440</v>
      </c>
      <c r="D519" s="964" t="s">
        <v>106</v>
      </c>
      <c r="E519" s="966">
        <v>88261</v>
      </c>
      <c r="F519" s="959" t="s">
        <v>375</v>
      </c>
      <c r="G519" s="197" t="s">
        <v>105</v>
      </c>
      <c r="H519" s="966">
        <v>1.282</v>
      </c>
      <c r="I519" s="197">
        <v>15.92</v>
      </c>
      <c r="J519" s="719">
        <v>20.41</v>
      </c>
    </row>
    <row r="520" spans="2:10">
      <c r="B520" s="713" t="s">
        <v>3145</v>
      </c>
      <c r="C520" s="714" t="s">
        <v>127</v>
      </c>
      <c r="D520" s="963" t="s">
        <v>106</v>
      </c>
      <c r="E520" s="965">
        <v>88316</v>
      </c>
      <c r="F520" s="716" t="s">
        <v>107</v>
      </c>
      <c r="G520" s="715" t="s">
        <v>105</v>
      </c>
      <c r="H520" s="965">
        <v>0.64100000000000001</v>
      </c>
      <c r="I520" s="715">
        <v>13.41</v>
      </c>
      <c r="J520" s="717">
        <v>8.6</v>
      </c>
    </row>
    <row r="521" spans="2:10" ht="22.5">
      <c r="B521" s="516" t="s">
        <v>3146</v>
      </c>
      <c r="C521" s="714" t="s">
        <v>127</v>
      </c>
      <c r="D521" s="715" t="s">
        <v>109</v>
      </c>
      <c r="E521" s="775">
        <v>1341</v>
      </c>
      <c r="F521" s="716" t="s">
        <v>1893</v>
      </c>
      <c r="G521" s="715" t="s">
        <v>387</v>
      </c>
      <c r="H521" s="775">
        <v>8.19</v>
      </c>
      <c r="I521" s="715">
        <v>25.3</v>
      </c>
      <c r="J521" s="717">
        <v>207.21</v>
      </c>
    </row>
    <row r="522" spans="2:10" ht="69.75" customHeight="1">
      <c r="B522" s="712">
        <v>94</v>
      </c>
      <c r="C522" s="1100" t="s">
        <v>1790</v>
      </c>
      <c r="D522" s="1100"/>
      <c r="E522" s="1100"/>
      <c r="F522" s="1100"/>
      <c r="G522" s="1101" t="s">
        <v>385</v>
      </c>
      <c r="H522" s="1101"/>
      <c r="I522" s="1102">
        <v>1547.19</v>
      </c>
      <c r="J522" s="1103"/>
    </row>
    <row r="523" spans="2:10" ht="33.75">
      <c r="B523" s="713" t="s">
        <v>2608</v>
      </c>
      <c r="C523" s="714" t="s">
        <v>127</v>
      </c>
      <c r="D523" s="715" t="s">
        <v>106</v>
      </c>
      <c r="E523" s="836">
        <v>90806</v>
      </c>
      <c r="F523" s="716" t="s">
        <v>1518</v>
      </c>
      <c r="G523" s="715" t="s">
        <v>284</v>
      </c>
      <c r="H523" s="965">
        <v>1</v>
      </c>
      <c r="I523" s="715">
        <v>241.89</v>
      </c>
      <c r="J523" s="717">
        <v>241.89</v>
      </c>
    </row>
    <row r="524" spans="2:10" ht="45">
      <c r="B524" s="516" t="s">
        <v>3147</v>
      </c>
      <c r="C524" s="718" t="s">
        <v>127</v>
      </c>
      <c r="D524" s="197" t="s">
        <v>106</v>
      </c>
      <c r="E524" s="837">
        <v>90830</v>
      </c>
      <c r="F524" s="959" t="s">
        <v>1519</v>
      </c>
      <c r="G524" s="197" t="s">
        <v>284</v>
      </c>
      <c r="H524" s="966">
        <v>1</v>
      </c>
      <c r="I524" s="197">
        <v>105.75</v>
      </c>
      <c r="J524" s="719">
        <v>105.75</v>
      </c>
    </row>
    <row r="525" spans="2:10" ht="56.25">
      <c r="B525" s="713" t="s">
        <v>3148</v>
      </c>
      <c r="C525" s="714" t="s">
        <v>106</v>
      </c>
      <c r="D525" s="715" t="s">
        <v>106</v>
      </c>
      <c r="E525" s="775">
        <v>93</v>
      </c>
      <c r="F525" s="716" t="s">
        <v>1789</v>
      </c>
      <c r="G525" s="715" t="s">
        <v>385</v>
      </c>
      <c r="H525" s="965">
        <v>1</v>
      </c>
      <c r="I525" s="835">
        <v>792.57</v>
      </c>
      <c r="J525" s="717">
        <v>792.57</v>
      </c>
    </row>
    <row r="526" spans="2:10" ht="33.75">
      <c r="B526" s="516" t="s">
        <v>3149</v>
      </c>
      <c r="C526" s="718" t="s">
        <v>127</v>
      </c>
      <c r="D526" s="197" t="s">
        <v>106</v>
      </c>
      <c r="E526" s="776">
        <v>100659</v>
      </c>
      <c r="F526" s="959" t="s">
        <v>1520</v>
      </c>
      <c r="G526" s="197" t="s">
        <v>104</v>
      </c>
      <c r="H526" s="966">
        <v>12.3</v>
      </c>
      <c r="I526" s="197">
        <v>5.85</v>
      </c>
      <c r="J526" s="719">
        <v>71.959999999999994</v>
      </c>
    </row>
    <row r="527" spans="2:10" ht="67.5">
      <c r="B527" s="713" t="s">
        <v>3150</v>
      </c>
      <c r="C527" s="714" t="s">
        <v>127</v>
      </c>
      <c r="D527" s="715" t="s">
        <v>109</v>
      </c>
      <c r="E527" s="775">
        <v>3421</v>
      </c>
      <c r="F527" s="716" t="s">
        <v>1915</v>
      </c>
      <c r="G527" s="715" t="s">
        <v>387</v>
      </c>
      <c r="H527" s="714">
        <v>0.625</v>
      </c>
      <c r="I527" s="715">
        <v>396.93</v>
      </c>
      <c r="J527" s="717">
        <v>248.08</v>
      </c>
    </row>
    <row r="528" spans="2:10" ht="22.5">
      <c r="B528" s="516" t="s">
        <v>3151</v>
      </c>
      <c r="C528" s="718" t="s">
        <v>127</v>
      </c>
      <c r="D528" s="197" t="s">
        <v>109</v>
      </c>
      <c r="E528" s="776">
        <v>10505</v>
      </c>
      <c r="F528" s="1004" t="s">
        <v>1965</v>
      </c>
      <c r="G528" s="197" t="s">
        <v>387</v>
      </c>
      <c r="H528" s="718">
        <v>0.53125</v>
      </c>
      <c r="I528" s="197">
        <v>163.66</v>
      </c>
      <c r="J528" s="719">
        <v>86.94</v>
      </c>
    </row>
    <row r="529" spans="2:10" ht="50.25" hidden="1" customHeight="1">
      <c r="B529" s="712">
        <v>95</v>
      </c>
      <c r="C529" s="1100" t="s">
        <v>1933</v>
      </c>
      <c r="D529" s="1100"/>
      <c r="E529" s="1100"/>
      <c r="F529" s="1100"/>
      <c r="G529" s="1101" t="s">
        <v>385</v>
      </c>
      <c r="H529" s="1101"/>
      <c r="I529" s="1102">
        <v>1772.06</v>
      </c>
      <c r="J529" s="1103"/>
    </row>
    <row r="530" spans="2:10" ht="33.75" hidden="1">
      <c r="B530" s="713" t="s">
        <v>2610</v>
      </c>
      <c r="C530" s="714" t="s">
        <v>127</v>
      </c>
      <c r="D530" s="963" t="s">
        <v>109</v>
      </c>
      <c r="E530" s="965">
        <v>2432</v>
      </c>
      <c r="F530" s="716" t="s">
        <v>1903</v>
      </c>
      <c r="G530" s="715" t="s">
        <v>385</v>
      </c>
      <c r="H530" s="965">
        <v>6</v>
      </c>
      <c r="I530" s="715">
        <v>26.73</v>
      </c>
      <c r="J530" s="717">
        <v>160.38</v>
      </c>
    </row>
    <row r="531" spans="2:10" ht="33.75" hidden="1">
      <c r="B531" s="516" t="s">
        <v>3152</v>
      </c>
      <c r="C531" s="718" t="s">
        <v>127</v>
      </c>
      <c r="D531" s="964" t="s">
        <v>109</v>
      </c>
      <c r="E531" s="966">
        <v>11154</v>
      </c>
      <c r="F531" s="972" t="s">
        <v>1933</v>
      </c>
      <c r="G531" s="197" t="s">
        <v>385</v>
      </c>
      <c r="H531" s="967">
        <v>2</v>
      </c>
      <c r="I531" s="197">
        <v>800.75</v>
      </c>
      <c r="J531" s="719">
        <v>1601.5</v>
      </c>
    </row>
    <row r="532" spans="2:10" ht="22.5" hidden="1">
      <c r="B532" s="713" t="s">
        <v>3153</v>
      </c>
      <c r="C532" s="714" t="s">
        <v>127</v>
      </c>
      <c r="D532" s="963" t="s">
        <v>109</v>
      </c>
      <c r="E532" s="965">
        <v>11055</v>
      </c>
      <c r="F532" s="716" t="s">
        <v>1927</v>
      </c>
      <c r="G532" s="715" t="s">
        <v>385</v>
      </c>
      <c r="H532" s="965">
        <v>39.6</v>
      </c>
      <c r="I532" s="715">
        <v>0.04</v>
      </c>
      <c r="J532" s="717">
        <v>1.58</v>
      </c>
    </row>
    <row r="533" spans="2:10" hidden="1">
      <c r="B533" s="713" t="s">
        <v>3154</v>
      </c>
      <c r="C533" s="714" t="s">
        <v>127</v>
      </c>
      <c r="D533" s="963" t="s">
        <v>106</v>
      </c>
      <c r="E533" s="965">
        <v>88316</v>
      </c>
      <c r="F533" s="716" t="s">
        <v>107</v>
      </c>
      <c r="G533" s="715" t="s">
        <v>105</v>
      </c>
      <c r="H533" s="965">
        <v>0.64100000000000001</v>
      </c>
      <c r="I533" s="715">
        <v>13.41</v>
      </c>
      <c r="J533" s="717">
        <v>8.6</v>
      </c>
    </row>
    <row r="534" spans="2:10" ht="15" hidden="1" customHeight="1">
      <c r="B534" s="712">
        <v>96</v>
      </c>
      <c r="C534" s="1100" t="s">
        <v>3155</v>
      </c>
      <c r="D534" s="1100"/>
      <c r="E534" s="1100"/>
      <c r="F534" s="1100"/>
      <c r="G534" s="1101" t="s">
        <v>104</v>
      </c>
      <c r="H534" s="1101"/>
      <c r="I534" s="1102">
        <v>30.37</v>
      </c>
      <c r="J534" s="1103"/>
    </row>
    <row r="535" spans="2:10" ht="22.5" hidden="1">
      <c r="B535" s="713" t="s">
        <v>2612</v>
      </c>
      <c r="C535" s="714" t="s">
        <v>127</v>
      </c>
      <c r="D535" s="715" t="s">
        <v>106</v>
      </c>
      <c r="E535" s="775">
        <v>88250</v>
      </c>
      <c r="F535" s="716" t="s">
        <v>372</v>
      </c>
      <c r="G535" s="715" t="s">
        <v>105</v>
      </c>
      <c r="H535" s="775">
        <v>1.0309999999999999</v>
      </c>
      <c r="I535" s="715">
        <v>11.52</v>
      </c>
      <c r="J535" s="717">
        <v>11.88</v>
      </c>
    </row>
    <row r="536" spans="2:10" ht="22.5" hidden="1">
      <c r="B536" s="516" t="s">
        <v>3156</v>
      </c>
      <c r="C536" s="718" t="s">
        <v>127</v>
      </c>
      <c r="D536" s="197" t="s">
        <v>106</v>
      </c>
      <c r="E536" s="776">
        <v>88275</v>
      </c>
      <c r="F536" s="973" t="s">
        <v>380</v>
      </c>
      <c r="G536" s="197" t="s">
        <v>105</v>
      </c>
      <c r="H536" s="776">
        <v>1.0309999999999999</v>
      </c>
      <c r="I536" s="197">
        <v>17.93</v>
      </c>
      <c r="J536" s="719">
        <v>18.489999999999998</v>
      </c>
    </row>
    <row r="537" spans="2:10" hidden="1">
      <c r="B537" s="713" t="s">
        <v>3157</v>
      </c>
      <c r="C537" s="714" t="s">
        <v>1440</v>
      </c>
      <c r="D537" s="715" t="s">
        <v>1441</v>
      </c>
      <c r="E537" s="775" t="s">
        <v>3116</v>
      </c>
      <c r="F537" s="716" t="s">
        <v>1813</v>
      </c>
      <c r="G537" s="715" t="s">
        <v>284</v>
      </c>
      <c r="H537" s="775">
        <v>1</v>
      </c>
      <c r="I537" s="874">
        <v>0</v>
      </c>
      <c r="J537" s="717">
        <v>0</v>
      </c>
    </row>
    <row r="538" spans="2:10" ht="27" customHeight="1">
      <c r="B538" s="712">
        <v>97</v>
      </c>
      <c r="C538" s="1100" t="s">
        <v>3158</v>
      </c>
      <c r="D538" s="1100"/>
      <c r="E538" s="1100"/>
      <c r="F538" s="1100"/>
      <c r="G538" s="1101" t="s">
        <v>104</v>
      </c>
      <c r="H538" s="1101"/>
      <c r="I538" s="1102">
        <v>60.93</v>
      </c>
      <c r="J538" s="1103"/>
    </row>
    <row r="539" spans="2:10" ht="21" customHeight="1">
      <c r="B539" s="713" t="s">
        <v>2614</v>
      </c>
      <c r="C539" s="714" t="s">
        <v>127</v>
      </c>
      <c r="D539" s="715" t="s">
        <v>106</v>
      </c>
      <c r="E539" s="775">
        <v>88315</v>
      </c>
      <c r="F539" s="716" t="s">
        <v>383</v>
      </c>
      <c r="G539" s="715" t="s">
        <v>105</v>
      </c>
      <c r="H539" s="775">
        <v>0.3841</v>
      </c>
      <c r="I539" s="715">
        <v>16.8</v>
      </c>
      <c r="J539" s="717">
        <v>6.45</v>
      </c>
    </row>
    <row r="540" spans="2:10" ht="22.5">
      <c r="B540" s="516" t="s">
        <v>3159</v>
      </c>
      <c r="C540" s="718" t="s">
        <v>127</v>
      </c>
      <c r="D540" s="197" t="s">
        <v>106</v>
      </c>
      <c r="E540" s="776">
        <v>88251</v>
      </c>
      <c r="F540" s="973" t="s">
        <v>373</v>
      </c>
      <c r="G540" s="197" t="s">
        <v>105</v>
      </c>
      <c r="H540" s="776">
        <v>0.3841</v>
      </c>
      <c r="I540" s="197">
        <v>13.5</v>
      </c>
      <c r="J540" s="719">
        <v>5.19</v>
      </c>
    </row>
    <row r="541" spans="2:10" ht="22.5">
      <c r="B541" s="713" t="s">
        <v>3160</v>
      </c>
      <c r="C541" s="714" t="s">
        <v>1640</v>
      </c>
      <c r="D541" s="715" t="s">
        <v>109</v>
      </c>
      <c r="E541" s="775">
        <v>7183</v>
      </c>
      <c r="F541" s="716" t="s">
        <v>1814</v>
      </c>
      <c r="G541" s="715" t="s">
        <v>284</v>
      </c>
      <c r="H541" s="775">
        <v>1</v>
      </c>
      <c r="I541" s="874">
        <v>42.07</v>
      </c>
      <c r="J541" s="717">
        <v>42.07</v>
      </c>
    </row>
    <row r="542" spans="2:10" ht="45">
      <c r="B542" s="516" t="s">
        <v>3161</v>
      </c>
      <c r="C542" s="718" t="s">
        <v>127</v>
      </c>
      <c r="D542" s="197" t="s">
        <v>106</v>
      </c>
      <c r="E542" s="776">
        <v>91169</v>
      </c>
      <c r="F542" s="973" t="s">
        <v>353</v>
      </c>
      <c r="G542" s="197" t="s">
        <v>104</v>
      </c>
      <c r="H542" s="776">
        <v>1</v>
      </c>
      <c r="I542" s="197">
        <v>7.22</v>
      </c>
      <c r="J542" s="719">
        <v>7.22</v>
      </c>
    </row>
    <row r="543" spans="2:10" ht="43.5" customHeight="1">
      <c r="B543" s="712">
        <v>98</v>
      </c>
      <c r="C543" s="1100" t="s">
        <v>1817</v>
      </c>
      <c r="D543" s="1100"/>
      <c r="E543" s="1100"/>
      <c r="F543" s="1100"/>
      <c r="G543" s="1101" t="s">
        <v>394</v>
      </c>
      <c r="H543" s="1101"/>
      <c r="I543" s="1102">
        <v>46.81</v>
      </c>
      <c r="J543" s="1103"/>
    </row>
    <row r="544" spans="2:10" ht="22.5">
      <c r="B544" s="713" t="s">
        <v>3162</v>
      </c>
      <c r="C544" s="714" t="s">
        <v>127</v>
      </c>
      <c r="D544" s="715" t="s">
        <v>106</v>
      </c>
      <c r="E544" s="775">
        <v>88248</v>
      </c>
      <c r="F544" s="716" t="s">
        <v>371</v>
      </c>
      <c r="G544" s="715" t="s">
        <v>105</v>
      </c>
      <c r="H544" s="775">
        <v>1.528</v>
      </c>
      <c r="I544" s="715">
        <v>12.59</v>
      </c>
      <c r="J544" s="717">
        <v>19.239999999999998</v>
      </c>
    </row>
    <row r="545" spans="2:10" ht="22.5">
      <c r="B545" s="516" t="s">
        <v>3163</v>
      </c>
      <c r="C545" s="718" t="s">
        <v>127</v>
      </c>
      <c r="D545" s="197" t="s">
        <v>106</v>
      </c>
      <c r="E545" s="776">
        <v>88267</v>
      </c>
      <c r="F545" s="982" t="s">
        <v>378</v>
      </c>
      <c r="G545" s="197" t="s">
        <v>105</v>
      </c>
      <c r="H545" s="776">
        <v>1.3759999999999999</v>
      </c>
      <c r="I545" s="197">
        <v>16.41</v>
      </c>
      <c r="J545" s="719">
        <v>22.58</v>
      </c>
    </row>
    <row r="546" spans="2:10" ht="22.5">
      <c r="B546" s="713" t="s">
        <v>3164</v>
      </c>
      <c r="C546" s="714" t="s">
        <v>1640</v>
      </c>
      <c r="D546" s="715" t="s">
        <v>109</v>
      </c>
      <c r="E546" s="775">
        <v>20083</v>
      </c>
      <c r="F546" s="982" t="s">
        <v>1950</v>
      </c>
      <c r="G546" s="715" t="s">
        <v>284</v>
      </c>
      <c r="H546" s="775">
        <v>1.2E-2</v>
      </c>
      <c r="I546" s="197">
        <v>39.22</v>
      </c>
      <c r="J546" s="717">
        <v>0.47</v>
      </c>
    </row>
    <row r="547" spans="2:10">
      <c r="B547" s="713"/>
      <c r="C547" s="718" t="s">
        <v>127</v>
      </c>
      <c r="D547" s="197" t="s">
        <v>109</v>
      </c>
      <c r="E547" s="776">
        <v>119</v>
      </c>
      <c r="F547" s="982" t="s">
        <v>1863</v>
      </c>
      <c r="G547" s="197" t="s">
        <v>385</v>
      </c>
      <c r="H547" s="776">
        <v>0.22700000000000001</v>
      </c>
      <c r="I547" s="197">
        <v>5</v>
      </c>
      <c r="J547" s="719">
        <v>1.1399999999999999</v>
      </c>
    </row>
    <row r="548" spans="2:10" ht="46.5" customHeight="1">
      <c r="B548" s="516" t="s">
        <v>3165</v>
      </c>
      <c r="C548" s="718" t="s">
        <v>127</v>
      </c>
      <c r="D548" s="197" t="s">
        <v>109</v>
      </c>
      <c r="E548" s="776">
        <v>11735</v>
      </c>
      <c r="F548" s="982" t="s">
        <v>1940</v>
      </c>
      <c r="G548" s="197" t="s">
        <v>385</v>
      </c>
      <c r="H548" s="776">
        <v>1</v>
      </c>
      <c r="I548" s="197">
        <v>3.38</v>
      </c>
      <c r="J548" s="719">
        <v>3.38</v>
      </c>
    </row>
    <row r="549" spans="2:10" ht="30" customHeight="1">
      <c r="B549" s="712">
        <v>99</v>
      </c>
      <c r="C549" s="1100" t="s">
        <v>1818</v>
      </c>
      <c r="D549" s="1100"/>
      <c r="E549" s="1100"/>
      <c r="F549" s="1100"/>
      <c r="G549" s="1101" t="s">
        <v>394</v>
      </c>
      <c r="H549" s="1101"/>
      <c r="I549" s="1102">
        <v>2.4</v>
      </c>
      <c r="J549" s="1103"/>
    </row>
    <row r="550" spans="2:10" ht="19.5" customHeight="1">
      <c r="B550" s="713" t="s">
        <v>3166</v>
      </c>
      <c r="C550" s="714" t="s">
        <v>127</v>
      </c>
      <c r="D550" s="715" t="s">
        <v>106</v>
      </c>
      <c r="E550" s="775">
        <v>88264</v>
      </c>
      <c r="F550" s="716" t="s">
        <v>377</v>
      </c>
      <c r="G550" s="715" t="s">
        <v>105</v>
      </c>
      <c r="H550" s="775">
        <v>5.6000000000000001E-2</v>
      </c>
      <c r="I550" s="715">
        <v>17.04</v>
      </c>
      <c r="J550" s="717">
        <v>0.95</v>
      </c>
    </row>
    <row r="551" spans="2:10" ht="33.75">
      <c r="B551" s="713" t="s">
        <v>1819</v>
      </c>
      <c r="C551" s="718" t="s">
        <v>127</v>
      </c>
      <c r="D551" s="197" t="s">
        <v>109</v>
      </c>
      <c r="E551" s="776">
        <v>2488</v>
      </c>
      <c r="F551" s="982" t="s">
        <v>1898</v>
      </c>
      <c r="G551" s="197" t="s">
        <v>385</v>
      </c>
      <c r="H551" s="776">
        <v>1</v>
      </c>
      <c r="I551" s="197">
        <v>1.45</v>
      </c>
      <c r="J551" s="719">
        <v>1.45</v>
      </c>
    </row>
    <row r="552" spans="2:10" ht="43.5" customHeight="1">
      <c r="B552" s="712">
        <v>100</v>
      </c>
      <c r="C552" s="1100" t="s">
        <v>1820</v>
      </c>
      <c r="D552" s="1100"/>
      <c r="E552" s="1100"/>
      <c r="F552" s="1100"/>
      <c r="G552" s="1101" t="s">
        <v>394</v>
      </c>
      <c r="H552" s="1101"/>
      <c r="I552" s="1102">
        <v>3.53</v>
      </c>
      <c r="J552" s="1103"/>
    </row>
    <row r="553" spans="2:10" ht="31.5" customHeight="1">
      <c r="B553" s="713" t="s">
        <v>3167</v>
      </c>
      <c r="C553" s="714" t="s">
        <v>127</v>
      </c>
      <c r="D553" s="715" t="s">
        <v>106</v>
      </c>
      <c r="E553" s="775">
        <v>88264</v>
      </c>
      <c r="F553" s="716" t="s">
        <v>377</v>
      </c>
      <c r="G553" s="715" t="s">
        <v>105</v>
      </c>
      <c r="H553" s="775">
        <v>5.6000000000000001E-2</v>
      </c>
      <c r="I553" s="715">
        <v>17.04</v>
      </c>
      <c r="J553" s="717">
        <v>0.95</v>
      </c>
    </row>
    <row r="554" spans="2:10" ht="33.75">
      <c r="B554" s="516" t="s">
        <v>1821</v>
      </c>
      <c r="C554" s="718" t="s">
        <v>127</v>
      </c>
      <c r="D554" s="197" t="s">
        <v>109</v>
      </c>
      <c r="E554" s="776">
        <v>2483</v>
      </c>
      <c r="F554" s="982" t="s">
        <v>1897</v>
      </c>
      <c r="G554" s="197" t="s">
        <v>385</v>
      </c>
      <c r="H554" s="776">
        <v>1</v>
      </c>
      <c r="I554" s="197">
        <v>2.58</v>
      </c>
      <c r="J554" s="719">
        <v>2.58</v>
      </c>
    </row>
    <row r="555" spans="2:10" ht="40.5" customHeight="1">
      <c r="B555" s="712">
        <v>101</v>
      </c>
      <c r="C555" s="1100" t="s">
        <v>1827</v>
      </c>
      <c r="D555" s="1100"/>
      <c r="E555" s="1100"/>
      <c r="F555" s="1100"/>
      <c r="G555" s="1101" t="s">
        <v>394</v>
      </c>
      <c r="H555" s="1101"/>
      <c r="I555" s="1102">
        <v>1712.14</v>
      </c>
      <c r="J555" s="1103"/>
    </row>
    <row r="556" spans="2:10" ht="45">
      <c r="B556" s="713" t="s">
        <v>3168</v>
      </c>
      <c r="C556" s="714" t="s">
        <v>127</v>
      </c>
      <c r="D556" s="715" t="s">
        <v>106</v>
      </c>
      <c r="E556" s="775">
        <v>87367</v>
      </c>
      <c r="F556" s="716" t="s">
        <v>1444</v>
      </c>
      <c r="G556" s="715" t="s">
        <v>108</v>
      </c>
      <c r="H556" s="775">
        <v>1.9400000000000001E-2</v>
      </c>
      <c r="I556" s="715">
        <v>447.1</v>
      </c>
      <c r="J556" s="717">
        <v>8.67</v>
      </c>
    </row>
    <row r="557" spans="2:10" ht="22.5">
      <c r="B557" s="516" t="s">
        <v>3169</v>
      </c>
      <c r="C557" s="718" t="s">
        <v>127</v>
      </c>
      <c r="D557" s="197" t="s">
        <v>106</v>
      </c>
      <c r="E557" s="776">
        <v>88247</v>
      </c>
      <c r="F557" s="985" t="s">
        <v>370</v>
      </c>
      <c r="G557" s="197" t="s">
        <v>105</v>
      </c>
      <c r="H557" s="776">
        <v>0.63419999999999999</v>
      </c>
      <c r="I557" s="197">
        <v>13.1</v>
      </c>
      <c r="J557" s="719">
        <v>8.31</v>
      </c>
    </row>
    <row r="558" spans="2:10" ht="29.25" customHeight="1">
      <c r="B558" s="713" t="s">
        <v>3170</v>
      </c>
      <c r="C558" s="714" t="s">
        <v>127</v>
      </c>
      <c r="D558" s="715" t="s">
        <v>106</v>
      </c>
      <c r="E558" s="775">
        <v>88264</v>
      </c>
      <c r="F558" s="985" t="s">
        <v>377</v>
      </c>
      <c r="G558" s="715" t="s">
        <v>284</v>
      </c>
      <c r="H558" s="776">
        <v>0.63419999999999999</v>
      </c>
      <c r="I558" s="197">
        <v>17.04</v>
      </c>
      <c r="J558" s="717">
        <v>10.81</v>
      </c>
    </row>
    <row r="559" spans="2:10" ht="33.75">
      <c r="B559" s="713" t="s">
        <v>3171</v>
      </c>
      <c r="C559" s="714" t="s">
        <v>127</v>
      </c>
      <c r="D559" s="715" t="s">
        <v>109</v>
      </c>
      <c r="E559" s="775">
        <v>12043</v>
      </c>
      <c r="F559" s="985" t="s">
        <v>1942</v>
      </c>
      <c r="G559" s="715" t="s">
        <v>284</v>
      </c>
      <c r="H559" s="776">
        <v>1</v>
      </c>
      <c r="I559" s="197">
        <v>1066.02</v>
      </c>
      <c r="J559" s="717">
        <v>1066.02</v>
      </c>
    </row>
    <row r="560" spans="2:10" ht="33.75">
      <c r="B560" s="713" t="s">
        <v>3172</v>
      </c>
      <c r="C560" s="714" t="s">
        <v>127</v>
      </c>
      <c r="D560" s="715" t="s">
        <v>109</v>
      </c>
      <c r="E560" s="775">
        <v>13396</v>
      </c>
      <c r="F560" s="985" t="s">
        <v>1941</v>
      </c>
      <c r="G560" s="715" t="s">
        <v>284</v>
      </c>
      <c r="H560" s="776">
        <v>1</v>
      </c>
      <c r="I560" s="197">
        <v>618.33000000000004</v>
      </c>
      <c r="J560" s="717">
        <v>618.33000000000004</v>
      </c>
    </row>
    <row r="561" spans="2:10" ht="43.5" customHeight="1">
      <c r="B561" s="712">
        <v>102</v>
      </c>
      <c r="C561" s="1100" t="s">
        <v>2136</v>
      </c>
      <c r="D561" s="1100"/>
      <c r="E561" s="1100"/>
      <c r="F561" s="1100"/>
      <c r="G561" s="1101" t="s">
        <v>394</v>
      </c>
      <c r="H561" s="1101"/>
      <c r="I561" s="1102">
        <v>105.32</v>
      </c>
      <c r="J561" s="1103"/>
    </row>
    <row r="562" spans="2:10" ht="30" customHeight="1">
      <c r="B562" s="713" t="s">
        <v>3173</v>
      </c>
      <c r="C562" s="714" t="s">
        <v>127</v>
      </c>
      <c r="D562" s="715" t="s">
        <v>106</v>
      </c>
      <c r="E562" s="775">
        <v>88264</v>
      </c>
      <c r="F562" s="716" t="s">
        <v>377</v>
      </c>
      <c r="G562" s="715" t="s">
        <v>105</v>
      </c>
      <c r="H562" s="775">
        <v>0.5</v>
      </c>
      <c r="I562" s="715">
        <v>17.04</v>
      </c>
      <c r="J562" s="717">
        <v>8.52</v>
      </c>
    </row>
    <row r="563" spans="2:10" ht="22.5">
      <c r="B563" s="516" t="s">
        <v>3174</v>
      </c>
      <c r="C563" s="718" t="s">
        <v>127</v>
      </c>
      <c r="D563" s="197" t="s">
        <v>106</v>
      </c>
      <c r="E563" s="776">
        <v>88247</v>
      </c>
      <c r="F563" s="985" t="s">
        <v>370</v>
      </c>
      <c r="G563" s="197" t="s">
        <v>105</v>
      </c>
      <c r="H563" s="776">
        <v>0.5</v>
      </c>
      <c r="I563" s="197">
        <v>13.1</v>
      </c>
      <c r="J563" s="719">
        <v>6.55</v>
      </c>
    </row>
    <row r="564" spans="2:10" ht="43.5" customHeight="1">
      <c r="B564" s="713" t="s">
        <v>3175</v>
      </c>
      <c r="C564" s="714" t="s">
        <v>1441</v>
      </c>
      <c r="D564" s="715">
        <v>59</v>
      </c>
      <c r="E564" s="775" t="s">
        <v>109</v>
      </c>
      <c r="F564" s="985" t="s">
        <v>3176</v>
      </c>
      <c r="G564" s="715" t="s">
        <v>284</v>
      </c>
      <c r="H564" s="776">
        <v>1</v>
      </c>
      <c r="I564" s="995">
        <v>90.25</v>
      </c>
      <c r="J564" s="717">
        <v>90.25</v>
      </c>
    </row>
    <row r="565" spans="2:10" ht="39" customHeight="1">
      <c r="B565" s="712">
        <v>103</v>
      </c>
      <c r="C565" s="1100" t="s">
        <v>2125</v>
      </c>
      <c r="D565" s="1100"/>
      <c r="E565" s="1100"/>
      <c r="F565" s="1100"/>
      <c r="G565" s="1101" t="s">
        <v>104</v>
      </c>
      <c r="H565" s="1101"/>
      <c r="I565" s="1102">
        <v>64.05</v>
      </c>
      <c r="J565" s="1103"/>
    </row>
    <row r="566" spans="2:10">
      <c r="B566" s="713" t="s">
        <v>3177</v>
      </c>
      <c r="C566" s="714" t="s">
        <v>127</v>
      </c>
      <c r="D566" s="715" t="s">
        <v>106</v>
      </c>
      <c r="E566" s="775">
        <v>88264</v>
      </c>
      <c r="F566" s="716" t="s">
        <v>377</v>
      </c>
      <c r="G566" s="715" t="s">
        <v>105</v>
      </c>
      <c r="H566" s="775">
        <v>0.6</v>
      </c>
      <c r="I566" s="715">
        <v>17.04</v>
      </c>
      <c r="J566" s="717">
        <v>10.220000000000001</v>
      </c>
    </row>
    <row r="567" spans="2:10" ht="22.5">
      <c r="B567" s="516" t="s">
        <v>3178</v>
      </c>
      <c r="C567" s="718" t="s">
        <v>127</v>
      </c>
      <c r="D567" s="197" t="s">
        <v>106</v>
      </c>
      <c r="E567" s="776">
        <v>88247</v>
      </c>
      <c r="F567" s="985" t="s">
        <v>370</v>
      </c>
      <c r="G567" s="197" t="s">
        <v>105</v>
      </c>
      <c r="H567" s="776">
        <v>0.6</v>
      </c>
      <c r="I567" s="197">
        <v>13.1</v>
      </c>
      <c r="J567" s="719">
        <v>7.86</v>
      </c>
    </row>
    <row r="568" spans="2:10" ht="33.75">
      <c r="B568" s="713" t="s">
        <v>3179</v>
      </c>
      <c r="C568" s="714" t="s">
        <v>1441</v>
      </c>
      <c r="D568" s="715">
        <v>78</v>
      </c>
      <c r="E568" s="775" t="s">
        <v>109</v>
      </c>
      <c r="F568" s="985" t="s">
        <v>3180</v>
      </c>
      <c r="G568" s="715" t="s">
        <v>284</v>
      </c>
      <c r="H568" s="776">
        <v>0.33</v>
      </c>
      <c r="I568" s="995">
        <v>139.29</v>
      </c>
      <c r="J568" s="717">
        <v>45.97</v>
      </c>
    </row>
    <row r="569" spans="2:10" ht="61.5" customHeight="1">
      <c r="B569" s="712">
        <v>104</v>
      </c>
      <c r="C569" s="1100" t="s">
        <v>2154</v>
      </c>
      <c r="D569" s="1100"/>
      <c r="E569" s="1100"/>
      <c r="F569" s="1100"/>
      <c r="G569" s="1101" t="s">
        <v>394</v>
      </c>
      <c r="H569" s="1101"/>
      <c r="I569" s="1102">
        <v>56.95</v>
      </c>
      <c r="J569" s="1103"/>
    </row>
    <row r="570" spans="2:10" ht="21.75" customHeight="1">
      <c r="B570" s="713" t="s">
        <v>3181</v>
      </c>
      <c r="C570" s="714" t="s">
        <v>127</v>
      </c>
      <c r="D570" s="715" t="s">
        <v>106</v>
      </c>
      <c r="E570" s="775">
        <v>88264</v>
      </c>
      <c r="F570" s="716" t="s">
        <v>377</v>
      </c>
      <c r="G570" s="715" t="s">
        <v>105</v>
      </c>
      <c r="H570" s="775">
        <v>0.22309999999999999</v>
      </c>
      <c r="I570" s="715">
        <v>17.04</v>
      </c>
      <c r="J570" s="717">
        <v>3.8</v>
      </c>
    </row>
    <row r="571" spans="2:10" ht="22.5">
      <c r="B571" s="516" t="s">
        <v>3182</v>
      </c>
      <c r="C571" s="718" t="s">
        <v>127</v>
      </c>
      <c r="D571" s="197" t="s">
        <v>106</v>
      </c>
      <c r="E571" s="776">
        <v>88247</v>
      </c>
      <c r="F571" s="985" t="s">
        <v>370</v>
      </c>
      <c r="G571" s="197" t="s">
        <v>105</v>
      </c>
      <c r="H571" s="776">
        <v>0.53549999999999998</v>
      </c>
      <c r="I571" s="197">
        <v>13.1</v>
      </c>
      <c r="J571" s="719">
        <v>7.02</v>
      </c>
    </row>
    <row r="572" spans="2:10" ht="33.75">
      <c r="B572" s="713" t="s">
        <v>3183</v>
      </c>
      <c r="C572" s="718" t="s">
        <v>127</v>
      </c>
      <c r="D572" s="197" t="s">
        <v>109</v>
      </c>
      <c r="E572" s="776">
        <v>3803</v>
      </c>
      <c r="F572" s="985" t="s">
        <v>1920</v>
      </c>
      <c r="G572" s="197" t="s">
        <v>385</v>
      </c>
      <c r="H572" s="776">
        <v>1</v>
      </c>
      <c r="I572" s="197">
        <v>37.590000000000003</v>
      </c>
      <c r="J572" s="719">
        <v>37.590000000000003</v>
      </c>
    </row>
    <row r="573" spans="2:10" ht="22.5">
      <c r="B573" s="713" t="s">
        <v>1854</v>
      </c>
      <c r="C573" s="718" t="s">
        <v>127</v>
      </c>
      <c r="D573" s="197" t="s">
        <v>109</v>
      </c>
      <c r="E573" s="776">
        <v>38191</v>
      </c>
      <c r="F573" s="985" t="s">
        <v>1918</v>
      </c>
      <c r="G573" s="197" t="s">
        <v>385</v>
      </c>
      <c r="H573" s="776">
        <v>1</v>
      </c>
      <c r="I573" s="197">
        <v>8.5399999999999991</v>
      </c>
      <c r="J573" s="719">
        <v>8.5399999999999991</v>
      </c>
    </row>
    <row r="574" spans="2:10" ht="58.5" customHeight="1">
      <c r="B574" s="712">
        <v>105</v>
      </c>
      <c r="C574" s="1100" t="s">
        <v>2154</v>
      </c>
      <c r="D574" s="1100"/>
      <c r="E574" s="1100"/>
      <c r="F574" s="1100"/>
      <c r="G574" s="1101" t="s">
        <v>394</v>
      </c>
      <c r="H574" s="1101"/>
      <c r="I574" s="1102">
        <v>56.95</v>
      </c>
      <c r="J574" s="1103"/>
    </row>
    <row r="575" spans="2:10" ht="28.5" customHeight="1">
      <c r="B575" s="713" t="s">
        <v>3184</v>
      </c>
      <c r="C575" s="714" t="s">
        <v>127</v>
      </c>
      <c r="D575" s="715" t="s">
        <v>106</v>
      </c>
      <c r="E575" s="775">
        <v>88264</v>
      </c>
      <c r="F575" s="716" t="s">
        <v>377</v>
      </c>
      <c r="G575" s="715" t="s">
        <v>105</v>
      </c>
      <c r="H575" s="775">
        <v>0.22309999999999999</v>
      </c>
      <c r="I575" s="715">
        <v>17.04</v>
      </c>
      <c r="J575" s="717">
        <v>3.8</v>
      </c>
    </row>
    <row r="576" spans="2:10" ht="22.5">
      <c r="B576" s="516" t="s">
        <v>3185</v>
      </c>
      <c r="C576" s="718" t="s">
        <v>127</v>
      </c>
      <c r="D576" s="197" t="s">
        <v>106</v>
      </c>
      <c r="E576" s="776">
        <v>88247</v>
      </c>
      <c r="F576" s="985" t="s">
        <v>370</v>
      </c>
      <c r="G576" s="197" t="s">
        <v>105</v>
      </c>
      <c r="H576" s="776">
        <v>0.53549999999999998</v>
      </c>
      <c r="I576" s="197">
        <v>13.1</v>
      </c>
      <c r="J576" s="719">
        <v>7.02</v>
      </c>
    </row>
    <row r="577" spans="2:12" ht="33.75">
      <c r="B577" s="713" t="s">
        <v>3186</v>
      </c>
      <c r="C577" s="718" t="s">
        <v>127</v>
      </c>
      <c r="D577" s="197" t="s">
        <v>109</v>
      </c>
      <c r="E577" s="776">
        <v>3803</v>
      </c>
      <c r="F577" s="985" t="s">
        <v>1920</v>
      </c>
      <c r="G577" s="197" t="s">
        <v>385</v>
      </c>
      <c r="H577" s="776">
        <v>1</v>
      </c>
      <c r="I577" s="197">
        <v>37.590000000000003</v>
      </c>
      <c r="J577" s="719">
        <v>37.590000000000003</v>
      </c>
    </row>
    <row r="578" spans="2:12" ht="22.5">
      <c r="B578" s="713" t="s">
        <v>1854</v>
      </c>
      <c r="C578" s="718" t="s">
        <v>127</v>
      </c>
      <c r="D578" s="197" t="s">
        <v>109</v>
      </c>
      <c r="E578" s="776">
        <v>38191</v>
      </c>
      <c r="F578" s="985" t="s">
        <v>1918</v>
      </c>
      <c r="G578" s="197" t="s">
        <v>385</v>
      </c>
      <c r="H578" s="776">
        <v>1</v>
      </c>
      <c r="I578" s="197">
        <v>8.5399999999999991</v>
      </c>
      <c r="J578" s="719">
        <v>8.5399999999999991</v>
      </c>
    </row>
    <row r="579" spans="2:12" ht="38.25" customHeight="1">
      <c r="B579" s="712">
        <v>105</v>
      </c>
      <c r="C579" s="1100" t="s">
        <v>2218</v>
      </c>
      <c r="D579" s="1100"/>
      <c r="E579" s="1100"/>
      <c r="F579" s="1100"/>
      <c r="G579" s="1101" t="s">
        <v>1976</v>
      </c>
      <c r="H579" s="1101"/>
      <c r="I579" s="1102">
        <v>63.07</v>
      </c>
      <c r="J579" s="1103"/>
    </row>
    <row r="580" spans="2:12" ht="26.25" customHeight="1">
      <c r="B580" s="713" t="s">
        <v>3184</v>
      </c>
      <c r="C580" s="714" t="s">
        <v>127</v>
      </c>
      <c r="D580" s="715" t="s">
        <v>106</v>
      </c>
      <c r="E580" s="775">
        <v>88256</v>
      </c>
      <c r="F580" s="716" t="s">
        <v>374</v>
      </c>
      <c r="G580" s="715" t="s">
        <v>105</v>
      </c>
      <c r="H580" s="775">
        <v>0.72</v>
      </c>
      <c r="I580" s="715">
        <v>20.38</v>
      </c>
      <c r="J580" s="717">
        <v>14.67</v>
      </c>
      <c r="L580" s="650">
        <v>76.630049999999997</v>
      </c>
    </row>
    <row r="581" spans="2:12">
      <c r="B581" s="516" t="s">
        <v>3185</v>
      </c>
      <c r="C581" s="718" t="s">
        <v>127</v>
      </c>
      <c r="D581" s="197" t="s">
        <v>106</v>
      </c>
      <c r="E581" s="776">
        <v>88316</v>
      </c>
      <c r="F581" s="1025" t="s">
        <v>107</v>
      </c>
      <c r="G581" s="197" t="s">
        <v>105</v>
      </c>
      <c r="H581" s="776">
        <v>0.38</v>
      </c>
      <c r="I581" s="197">
        <v>13.41</v>
      </c>
      <c r="J581" s="719">
        <v>5.0999999999999996</v>
      </c>
    </row>
    <row r="582" spans="2:12">
      <c r="B582" s="713" t="s">
        <v>3186</v>
      </c>
      <c r="C582" s="718" t="s">
        <v>127</v>
      </c>
      <c r="D582" s="197" t="s">
        <v>109</v>
      </c>
      <c r="E582" s="776">
        <v>1381</v>
      </c>
      <c r="F582" s="1025" t="s">
        <v>1873</v>
      </c>
      <c r="G582" s="197" t="s">
        <v>389</v>
      </c>
      <c r="H582" s="776">
        <v>4.8600000000000003</v>
      </c>
      <c r="I582" s="197">
        <v>0.6</v>
      </c>
      <c r="J582" s="719">
        <v>2.92</v>
      </c>
    </row>
    <row r="583" spans="2:12">
      <c r="B583" s="713" t="s">
        <v>1854</v>
      </c>
      <c r="C583" s="718" t="s">
        <v>127</v>
      </c>
      <c r="D583" s="197" t="s">
        <v>109</v>
      </c>
      <c r="E583" s="776">
        <v>34357</v>
      </c>
      <c r="F583" s="1025" t="s">
        <v>1945</v>
      </c>
      <c r="G583" s="197" t="s">
        <v>389</v>
      </c>
      <c r="H583" s="776">
        <v>0.42</v>
      </c>
      <c r="I583" s="197">
        <v>3.52</v>
      </c>
      <c r="J583" s="719">
        <v>1.48</v>
      </c>
    </row>
    <row r="584" spans="2:12" ht="27" customHeight="1">
      <c r="B584" s="713" t="s">
        <v>1979</v>
      </c>
      <c r="C584" s="718" t="s">
        <v>1441</v>
      </c>
      <c r="D584" s="197" t="s">
        <v>109</v>
      </c>
      <c r="E584" s="776">
        <v>81</v>
      </c>
      <c r="F584" s="1025" t="s">
        <v>1860</v>
      </c>
      <c r="G584" s="197" t="s">
        <v>385</v>
      </c>
      <c r="H584" s="776">
        <v>1</v>
      </c>
      <c r="I584" s="197">
        <v>38.9</v>
      </c>
      <c r="J584" s="719">
        <v>38.9</v>
      </c>
    </row>
    <row r="585" spans="2:12" ht="40.5" customHeight="1">
      <c r="B585" s="712">
        <v>106</v>
      </c>
      <c r="C585" s="1100" t="s">
        <v>2214</v>
      </c>
      <c r="D585" s="1100"/>
      <c r="E585" s="1100"/>
      <c r="F585" s="1100"/>
      <c r="G585" s="1101" t="s">
        <v>1976</v>
      </c>
      <c r="H585" s="1101"/>
      <c r="I585" s="1102">
        <v>7.29</v>
      </c>
      <c r="J585" s="1103"/>
    </row>
    <row r="586" spans="2:12" ht="22.5">
      <c r="B586" s="713" t="s">
        <v>3187</v>
      </c>
      <c r="C586" s="714" t="s">
        <v>127</v>
      </c>
      <c r="D586" s="715" t="s">
        <v>106</v>
      </c>
      <c r="E586" s="775">
        <v>88256</v>
      </c>
      <c r="F586" s="716" t="s">
        <v>374</v>
      </c>
      <c r="G586" s="715" t="s">
        <v>105</v>
      </c>
      <c r="H586" s="775">
        <v>7.0000000000000007E-2</v>
      </c>
      <c r="I586" s="715">
        <v>20.38</v>
      </c>
      <c r="J586" s="717">
        <v>1.43</v>
      </c>
    </row>
    <row r="587" spans="2:12">
      <c r="B587" s="516" t="s">
        <v>3188</v>
      </c>
      <c r="C587" s="718" t="s">
        <v>127</v>
      </c>
      <c r="D587" s="197" t="s">
        <v>106</v>
      </c>
      <c r="E587" s="776">
        <v>88316</v>
      </c>
      <c r="F587" s="1025" t="s">
        <v>107</v>
      </c>
      <c r="G587" s="197" t="s">
        <v>105</v>
      </c>
      <c r="H587" s="776">
        <v>3.1E-2</v>
      </c>
      <c r="I587" s="197">
        <v>13.41</v>
      </c>
      <c r="J587" s="719">
        <v>0.42</v>
      </c>
    </row>
    <row r="588" spans="2:12">
      <c r="B588" s="713" t="s">
        <v>3189</v>
      </c>
      <c r="C588" s="718" t="s">
        <v>127</v>
      </c>
      <c r="D588" s="197" t="s">
        <v>109</v>
      </c>
      <c r="E588" s="776">
        <v>1381</v>
      </c>
      <c r="F588" s="1025" t="s">
        <v>1873</v>
      </c>
      <c r="G588" s="197" t="s">
        <v>389</v>
      </c>
      <c r="H588" s="776">
        <v>0.60299999999999998</v>
      </c>
      <c r="I588" s="197">
        <v>0.6</v>
      </c>
      <c r="J588" s="719">
        <v>0.36</v>
      </c>
    </row>
    <row r="589" spans="2:12">
      <c r="B589" s="713" t="s">
        <v>1854</v>
      </c>
      <c r="C589" s="718" t="s">
        <v>127</v>
      </c>
      <c r="D589" s="197" t="s">
        <v>109</v>
      </c>
      <c r="E589" s="776">
        <v>34357</v>
      </c>
      <c r="F589" s="1025" t="s">
        <v>1945</v>
      </c>
      <c r="G589" s="197" t="s">
        <v>389</v>
      </c>
      <c r="H589" s="776">
        <v>8.5000000000000006E-2</v>
      </c>
      <c r="I589" s="197">
        <v>3.52</v>
      </c>
      <c r="J589" s="719">
        <v>0.3</v>
      </c>
    </row>
    <row r="590" spans="2:12" ht="18.75" customHeight="1">
      <c r="B590" s="713" t="s">
        <v>1979</v>
      </c>
      <c r="C590" s="718" t="s">
        <v>1441</v>
      </c>
      <c r="D590" s="197" t="s">
        <v>109</v>
      </c>
      <c r="E590" s="776">
        <v>81</v>
      </c>
      <c r="F590" s="1025" t="s">
        <v>1860</v>
      </c>
      <c r="G590" s="197" t="s">
        <v>385</v>
      </c>
      <c r="H590" s="776">
        <v>0.123</v>
      </c>
      <c r="I590" s="197">
        <v>38.9</v>
      </c>
      <c r="J590" s="719">
        <v>4.78</v>
      </c>
    </row>
    <row r="591" spans="2:12" ht="27" customHeight="1">
      <c r="B591" s="712">
        <v>107</v>
      </c>
      <c r="C591" s="1100" t="s">
        <v>2228</v>
      </c>
      <c r="D591" s="1100"/>
      <c r="E591" s="1100"/>
      <c r="F591" s="1100"/>
      <c r="G591" s="1101" t="s">
        <v>394</v>
      </c>
      <c r="H591" s="1101"/>
      <c r="I591" s="1102">
        <v>342.96</v>
      </c>
      <c r="J591" s="1103"/>
      <c r="L591" s="650">
        <v>76.390383999999997</v>
      </c>
    </row>
    <row r="592" spans="2:12">
      <c r="B592" s="713" t="s">
        <v>3190</v>
      </c>
      <c r="C592" s="714" t="s">
        <v>127</v>
      </c>
      <c r="D592" s="715" t="s">
        <v>106</v>
      </c>
      <c r="E592" s="775">
        <v>88316</v>
      </c>
      <c r="F592" s="716" t="s">
        <v>107</v>
      </c>
      <c r="G592" s="715" t="s">
        <v>105</v>
      </c>
      <c r="H592" s="775">
        <v>0.15040000000000001</v>
      </c>
      <c r="I592" s="715">
        <v>13.41</v>
      </c>
      <c r="J592" s="717">
        <v>2.02</v>
      </c>
      <c r="L592" s="650">
        <v>415.49603999999999</v>
      </c>
    </row>
    <row r="593" spans="2:10">
      <c r="B593" s="713" t="s">
        <v>3191</v>
      </c>
      <c r="C593" s="718" t="s">
        <v>127</v>
      </c>
      <c r="D593" s="197" t="s">
        <v>109</v>
      </c>
      <c r="E593" s="776">
        <v>4823</v>
      </c>
      <c r="F593" s="1025" t="s">
        <v>1923</v>
      </c>
      <c r="G593" s="197" t="s">
        <v>389</v>
      </c>
      <c r="H593" s="776">
        <v>0.34599999999999997</v>
      </c>
      <c r="I593" s="197">
        <v>25.54</v>
      </c>
      <c r="J593" s="719">
        <v>8.84</v>
      </c>
    </row>
    <row r="594" spans="2:10">
      <c r="B594" s="713" t="s">
        <v>1854</v>
      </c>
      <c r="C594" s="718" t="s">
        <v>1441</v>
      </c>
      <c r="D594" s="197" t="s">
        <v>109</v>
      </c>
      <c r="E594" s="776">
        <v>82</v>
      </c>
      <c r="F594" s="1025" t="s">
        <v>3192</v>
      </c>
      <c r="G594" s="197" t="s">
        <v>385</v>
      </c>
      <c r="H594" s="776">
        <v>1</v>
      </c>
      <c r="I594" s="197">
        <v>332.1</v>
      </c>
      <c r="J594" s="719">
        <v>332.1</v>
      </c>
    </row>
    <row r="595" spans="2:10" ht="28.5" customHeight="1">
      <c r="B595" s="712">
        <v>108</v>
      </c>
      <c r="C595" s="1100" t="s">
        <v>2231</v>
      </c>
      <c r="D595" s="1100"/>
      <c r="E595" s="1100"/>
      <c r="F595" s="1100"/>
      <c r="G595" s="1101" t="s">
        <v>394</v>
      </c>
      <c r="H595" s="1101"/>
      <c r="I595" s="1102">
        <v>118.38</v>
      </c>
      <c r="J595" s="1103"/>
    </row>
    <row r="596" spans="2:10" ht="24" customHeight="1">
      <c r="B596" s="713" t="s">
        <v>3193</v>
      </c>
      <c r="C596" s="714" t="s">
        <v>127</v>
      </c>
      <c r="D596" s="715" t="s">
        <v>106</v>
      </c>
      <c r="E596" s="775">
        <v>88267</v>
      </c>
      <c r="F596" s="716" t="s">
        <v>378</v>
      </c>
      <c r="G596" s="715" t="s">
        <v>105</v>
      </c>
      <c r="H596" s="775">
        <v>0.16669999999999999</v>
      </c>
      <c r="I596" s="715">
        <v>16.41</v>
      </c>
      <c r="J596" s="717">
        <v>2.74</v>
      </c>
    </row>
    <row r="597" spans="2:10" ht="24" customHeight="1">
      <c r="B597" s="713" t="s">
        <v>1984</v>
      </c>
      <c r="C597" s="714" t="s">
        <v>127</v>
      </c>
      <c r="D597" s="715" t="s">
        <v>106</v>
      </c>
      <c r="E597" s="775">
        <v>88316</v>
      </c>
      <c r="F597" s="716" t="s">
        <v>107</v>
      </c>
      <c r="G597" s="715" t="s">
        <v>105</v>
      </c>
      <c r="H597" s="775">
        <v>5.2499999999999998E-2</v>
      </c>
      <c r="I597" s="715">
        <v>13.41</v>
      </c>
      <c r="J597" s="717">
        <v>0.7</v>
      </c>
    </row>
    <row r="598" spans="2:10" ht="31.5" customHeight="1">
      <c r="B598" s="713" t="s">
        <v>3194</v>
      </c>
      <c r="C598" s="718" t="s">
        <v>127</v>
      </c>
      <c r="D598" s="197" t="s">
        <v>109</v>
      </c>
      <c r="E598" s="776">
        <v>3146</v>
      </c>
      <c r="F598" s="1025" t="s">
        <v>1912</v>
      </c>
      <c r="G598" s="197" t="s">
        <v>385</v>
      </c>
      <c r="H598" s="776">
        <v>2.1000000000000001E-2</v>
      </c>
      <c r="I598" s="197">
        <v>2</v>
      </c>
      <c r="J598" s="719">
        <v>0.04</v>
      </c>
    </row>
    <row r="599" spans="2:10" ht="25.5" customHeight="1">
      <c r="B599" s="713" t="s">
        <v>1854</v>
      </c>
      <c r="C599" s="718" t="s">
        <v>1441</v>
      </c>
      <c r="D599" s="197" t="s">
        <v>109</v>
      </c>
      <c r="E599" s="776">
        <v>83</v>
      </c>
      <c r="F599" s="1025" t="s">
        <v>3195</v>
      </c>
      <c r="G599" s="197" t="s">
        <v>385</v>
      </c>
      <c r="H599" s="776">
        <v>1</v>
      </c>
      <c r="I599" s="197">
        <v>114.9</v>
      </c>
      <c r="J599" s="719">
        <v>114.9</v>
      </c>
    </row>
    <row r="600" spans="2:10" ht="36.75" customHeight="1">
      <c r="B600" s="712">
        <v>109</v>
      </c>
      <c r="C600" s="1100" t="s">
        <v>2201</v>
      </c>
      <c r="D600" s="1100"/>
      <c r="E600" s="1100"/>
      <c r="F600" s="1100"/>
      <c r="G600" s="1101" t="s">
        <v>394</v>
      </c>
      <c r="H600" s="1101"/>
      <c r="I600" s="1102">
        <v>17.68</v>
      </c>
      <c r="J600" s="1103"/>
    </row>
    <row r="601" spans="2:10" ht="29.25" customHeight="1">
      <c r="B601" s="713" t="s">
        <v>3196</v>
      </c>
      <c r="C601" s="714" t="s">
        <v>127</v>
      </c>
      <c r="D601" s="715" t="s">
        <v>109</v>
      </c>
      <c r="E601" s="775">
        <v>37539</v>
      </c>
      <c r="F601" s="716" t="s">
        <v>1931</v>
      </c>
      <c r="G601" s="715" t="s">
        <v>385</v>
      </c>
      <c r="H601" s="775">
        <v>1</v>
      </c>
      <c r="I601" s="715">
        <v>15</v>
      </c>
      <c r="J601" s="717">
        <v>15</v>
      </c>
    </row>
    <row r="602" spans="2:10">
      <c r="B602" s="713" t="s">
        <v>1984</v>
      </c>
      <c r="C602" s="714" t="s">
        <v>127</v>
      </c>
      <c r="D602" s="715" t="s">
        <v>106</v>
      </c>
      <c r="E602" s="775">
        <v>88316</v>
      </c>
      <c r="F602" s="716" t="s">
        <v>107</v>
      </c>
      <c r="G602" s="715" t="s">
        <v>105</v>
      </c>
      <c r="H602" s="775">
        <v>0.2</v>
      </c>
      <c r="I602" s="715">
        <v>13.41</v>
      </c>
      <c r="J602" s="717">
        <v>2.68</v>
      </c>
    </row>
  </sheetData>
  <autoFilter ref="A11:J599" xr:uid="{00000000-0009-0000-0000-000006000000}"/>
  <mergeCells count="344">
    <mergeCell ref="C600:F600"/>
    <mergeCell ref="G600:H600"/>
    <mergeCell ref="I600:J600"/>
    <mergeCell ref="C595:F595"/>
    <mergeCell ref="G595:H595"/>
    <mergeCell ref="I595:J595"/>
    <mergeCell ref="C579:F579"/>
    <mergeCell ref="G579:H579"/>
    <mergeCell ref="I579:J579"/>
    <mergeCell ref="C585:F585"/>
    <mergeCell ref="G585:H585"/>
    <mergeCell ref="I585:J585"/>
    <mergeCell ref="C591:F591"/>
    <mergeCell ref="G591:H591"/>
    <mergeCell ref="I591:J591"/>
    <mergeCell ref="C543:F543"/>
    <mergeCell ref="G543:H543"/>
    <mergeCell ref="I543:J543"/>
    <mergeCell ref="C549:F549"/>
    <mergeCell ref="G549:H549"/>
    <mergeCell ref="I549:J549"/>
    <mergeCell ref="C552:F552"/>
    <mergeCell ref="G552:H552"/>
    <mergeCell ref="I552:J552"/>
    <mergeCell ref="C534:F534"/>
    <mergeCell ref="G534:H534"/>
    <mergeCell ref="I534:J534"/>
    <mergeCell ref="C538:F538"/>
    <mergeCell ref="G538:H538"/>
    <mergeCell ref="I538:J538"/>
    <mergeCell ref="C485:F485"/>
    <mergeCell ref="G485:H485"/>
    <mergeCell ref="I485:J485"/>
    <mergeCell ref="C497:F497"/>
    <mergeCell ref="G497:H497"/>
    <mergeCell ref="I497:J497"/>
    <mergeCell ref="C489:F489"/>
    <mergeCell ref="G489:H489"/>
    <mergeCell ref="I489:J489"/>
    <mergeCell ref="C493:F493"/>
    <mergeCell ref="G493:H493"/>
    <mergeCell ref="I493:J493"/>
    <mergeCell ref="C529:F529"/>
    <mergeCell ref="G529:H529"/>
    <mergeCell ref="I529:J529"/>
    <mergeCell ref="C522:F522"/>
    <mergeCell ref="G522:H522"/>
    <mergeCell ref="I522:J522"/>
    <mergeCell ref="C473:F473"/>
    <mergeCell ref="G473:H473"/>
    <mergeCell ref="I473:J473"/>
    <mergeCell ref="C477:F477"/>
    <mergeCell ref="G477:H477"/>
    <mergeCell ref="I477:J477"/>
    <mergeCell ref="C481:F481"/>
    <mergeCell ref="G481:H481"/>
    <mergeCell ref="I481:J481"/>
    <mergeCell ref="C464:F464"/>
    <mergeCell ref="G464:H464"/>
    <mergeCell ref="I464:J464"/>
    <mergeCell ref="C469:F469"/>
    <mergeCell ref="G469:H469"/>
    <mergeCell ref="I469:J469"/>
    <mergeCell ref="C427:F427"/>
    <mergeCell ref="G427:H427"/>
    <mergeCell ref="I427:J427"/>
    <mergeCell ref="C433:F433"/>
    <mergeCell ref="G433:H433"/>
    <mergeCell ref="I433:J433"/>
    <mergeCell ref="C438:F438"/>
    <mergeCell ref="G438:H438"/>
    <mergeCell ref="I438:J438"/>
    <mergeCell ref="C444:F444"/>
    <mergeCell ref="G444:H444"/>
    <mergeCell ref="I444:J444"/>
    <mergeCell ref="C448:F448"/>
    <mergeCell ref="G448:H448"/>
    <mergeCell ref="I448:J448"/>
    <mergeCell ref="C452:F452"/>
    <mergeCell ref="G452:H452"/>
    <mergeCell ref="I452:J452"/>
    <mergeCell ref="C404:F404"/>
    <mergeCell ref="G404:H404"/>
    <mergeCell ref="I404:J404"/>
    <mergeCell ref="C421:F421"/>
    <mergeCell ref="G421:H421"/>
    <mergeCell ref="I421:J421"/>
    <mergeCell ref="C409:F409"/>
    <mergeCell ref="G409:H409"/>
    <mergeCell ref="I409:J409"/>
    <mergeCell ref="C413:F413"/>
    <mergeCell ref="G413:H413"/>
    <mergeCell ref="I413:J413"/>
    <mergeCell ref="C417:F417"/>
    <mergeCell ref="G417:H417"/>
    <mergeCell ref="I417:J417"/>
    <mergeCell ref="C380:F380"/>
    <mergeCell ref="G380:H380"/>
    <mergeCell ref="I380:J380"/>
    <mergeCell ref="C400:F400"/>
    <mergeCell ref="G400:H400"/>
    <mergeCell ref="I400:J400"/>
    <mergeCell ref="C392:F392"/>
    <mergeCell ref="G392:H392"/>
    <mergeCell ref="I392:J392"/>
    <mergeCell ref="C396:F396"/>
    <mergeCell ref="G396:H396"/>
    <mergeCell ref="I396:J396"/>
    <mergeCell ref="C323:F323"/>
    <mergeCell ref="G323:H323"/>
    <mergeCell ref="I323:J323"/>
    <mergeCell ref="C328:F328"/>
    <mergeCell ref="G328:H328"/>
    <mergeCell ref="I328:J328"/>
    <mergeCell ref="C317:F317"/>
    <mergeCell ref="G317:H317"/>
    <mergeCell ref="I317:J317"/>
    <mergeCell ref="C295:F295"/>
    <mergeCell ref="G295:H295"/>
    <mergeCell ref="I295:J295"/>
    <mergeCell ref="B299:J299"/>
    <mergeCell ref="C300:F300"/>
    <mergeCell ref="G300:H300"/>
    <mergeCell ref="I300:J300"/>
    <mergeCell ref="B304:J304"/>
    <mergeCell ref="C305:F305"/>
    <mergeCell ref="G305:H305"/>
    <mergeCell ref="I305:J305"/>
    <mergeCell ref="C283:F283"/>
    <mergeCell ref="G283:H283"/>
    <mergeCell ref="I283:J283"/>
    <mergeCell ref="C287:F287"/>
    <mergeCell ref="G287:H287"/>
    <mergeCell ref="I287:J287"/>
    <mergeCell ref="C291:F291"/>
    <mergeCell ref="G291:H291"/>
    <mergeCell ref="I291:J291"/>
    <mergeCell ref="C271:F271"/>
    <mergeCell ref="G271:H271"/>
    <mergeCell ref="I271:J271"/>
    <mergeCell ref="C275:F275"/>
    <mergeCell ref="G275:H275"/>
    <mergeCell ref="I275:J275"/>
    <mergeCell ref="C279:F279"/>
    <mergeCell ref="G279:H279"/>
    <mergeCell ref="I279:J279"/>
    <mergeCell ref="C259:F259"/>
    <mergeCell ref="G259:H259"/>
    <mergeCell ref="I259:J259"/>
    <mergeCell ref="C263:F263"/>
    <mergeCell ref="G263:H263"/>
    <mergeCell ref="I263:J263"/>
    <mergeCell ref="C267:F267"/>
    <mergeCell ref="G267:H267"/>
    <mergeCell ref="I267:J267"/>
    <mergeCell ref="C247:F247"/>
    <mergeCell ref="G247:H247"/>
    <mergeCell ref="I247:J247"/>
    <mergeCell ref="C251:F251"/>
    <mergeCell ref="G251:H251"/>
    <mergeCell ref="I251:J251"/>
    <mergeCell ref="C255:F255"/>
    <mergeCell ref="G255:H255"/>
    <mergeCell ref="I255:J255"/>
    <mergeCell ref="I204:J204"/>
    <mergeCell ref="C210:F210"/>
    <mergeCell ref="G210:H210"/>
    <mergeCell ref="I210:J210"/>
    <mergeCell ref="C216:F216"/>
    <mergeCell ref="G216:H216"/>
    <mergeCell ref="I216:J216"/>
    <mergeCell ref="C243:F243"/>
    <mergeCell ref="G243:H243"/>
    <mergeCell ref="I243:J243"/>
    <mergeCell ref="C227:F227"/>
    <mergeCell ref="G227:H227"/>
    <mergeCell ref="I227:J227"/>
    <mergeCell ref="C238:F238"/>
    <mergeCell ref="G238:H238"/>
    <mergeCell ref="I238:J238"/>
    <mergeCell ref="C34:F34"/>
    <mergeCell ref="G34:H34"/>
    <mergeCell ref="I34:J34"/>
    <mergeCell ref="I12:J12"/>
    <mergeCell ref="C12:F12"/>
    <mergeCell ref="G12:H12"/>
    <mergeCell ref="C20:F20"/>
    <mergeCell ref="G20:H20"/>
    <mergeCell ref="I20:J20"/>
    <mergeCell ref="D7:J7"/>
    <mergeCell ref="B9:J9"/>
    <mergeCell ref="B10:H10"/>
    <mergeCell ref="D2:J2"/>
    <mergeCell ref="D3:J3"/>
    <mergeCell ref="D4:J4"/>
    <mergeCell ref="D5:J5"/>
    <mergeCell ref="D6:J6"/>
    <mergeCell ref="C22:F22"/>
    <mergeCell ref="G22:H22"/>
    <mergeCell ref="I22:J22"/>
    <mergeCell ref="G62:H62"/>
    <mergeCell ref="I62:J62"/>
    <mergeCell ref="C41:F41"/>
    <mergeCell ref="G41:H41"/>
    <mergeCell ref="I41:J41"/>
    <mergeCell ref="C48:F48"/>
    <mergeCell ref="G48:H48"/>
    <mergeCell ref="I48:J48"/>
    <mergeCell ref="C55:F55"/>
    <mergeCell ref="G55:H55"/>
    <mergeCell ref="I55:J55"/>
    <mergeCell ref="C62:F62"/>
    <mergeCell ref="C94:F94"/>
    <mergeCell ref="G94:H94"/>
    <mergeCell ref="I94:J94"/>
    <mergeCell ref="C84:F84"/>
    <mergeCell ref="G84:H84"/>
    <mergeCell ref="I84:J84"/>
    <mergeCell ref="C69:F69"/>
    <mergeCell ref="G69:H69"/>
    <mergeCell ref="I69:J69"/>
    <mergeCell ref="C76:F76"/>
    <mergeCell ref="G76:H76"/>
    <mergeCell ref="I76:J76"/>
    <mergeCell ref="C98:F98"/>
    <mergeCell ref="G98:H98"/>
    <mergeCell ref="I98:J98"/>
    <mergeCell ref="C103:F103"/>
    <mergeCell ref="G103:H103"/>
    <mergeCell ref="I103:J103"/>
    <mergeCell ref="C108:F108"/>
    <mergeCell ref="G108:H108"/>
    <mergeCell ref="I108:J108"/>
    <mergeCell ref="C117:F117"/>
    <mergeCell ref="G117:H117"/>
    <mergeCell ref="I117:J117"/>
    <mergeCell ref="C122:F122"/>
    <mergeCell ref="G122:H122"/>
    <mergeCell ref="I122:J122"/>
    <mergeCell ref="C126:F126"/>
    <mergeCell ref="G126:H126"/>
    <mergeCell ref="I126:J126"/>
    <mergeCell ref="C130:F130"/>
    <mergeCell ref="G130:H130"/>
    <mergeCell ref="I130:J130"/>
    <mergeCell ref="C134:F134"/>
    <mergeCell ref="G134:H134"/>
    <mergeCell ref="I134:J134"/>
    <mergeCell ref="C162:F162"/>
    <mergeCell ref="G162:H162"/>
    <mergeCell ref="I162:J162"/>
    <mergeCell ref="C138:F138"/>
    <mergeCell ref="G138:H138"/>
    <mergeCell ref="I138:J138"/>
    <mergeCell ref="C142:F142"/>
    <mergeCell ref="G142:H142"/>
    <mergeCell ref="I142:J142"/>
    <mergeCell ref="C149:F149"/>
    <mergeCell ref="G149:H149"/>
    <mergeCell ref="I149:J149"/>
    <mergeCell ref="C156:F156"/>
    <mergeCell ref="G156:H156"/>
    <mergeCell ref="I156:J156"/>
    <mergeCell ref="C357:F357"/>
    <mergeCell ref="G357:H357"/>
    <mergeCell ref="I357:J357"/>
    <mergeCell ref="B172:J172"/>
    <mergeCell ref="C196:F196"/>
    <mergeCell ref="G196:H196"/>
    <mergeCell ref="I196:J196"/>
    <mergeCell ref="C173:F173"/>
    <mergeCell ref="G173:H173"/>
    <mergeCell ref="I173:J173"/>
    <mergeCell ref="C179:F179"/>
    <mergeCell ref="G179:H179"/>
    <mergeCell ref="I179:J179"/>
    <mergeCell ref="C184:F184"/>
    <mergeCell ref="G184:H184"/>
    <mergeCell ref="I184:J184"/>
    <mergeCell ref="C190:F190"/>
    <mergeCell ref="G190:H190"/>
    <mergeCell ref="I190:J190"/>
    <mergeCell ref="C200:F200"/>
    <mergeCell ref="G200:H200"/>
    <mergeCell ref="I200:J200"/>
    <mergeCell ref="C204:F204"/>
    <mergeCell ref="G204:H204"/>
    <mergeCell ref="C333:F333"/>
    <mergeCell ref="G333:H333"/>
    <mergeCell ref="I333:J333"/>
    <mergeCell ref="C340:F340"/>
    <mergeCell ref="G340:H340"/>
    <mergeCell ref="I340:J340"/>
    <mergeCell ref="C347:F347"/>
    <mergeCell ref="G347:H347"/>
    <mergeCell ref="I347:J347"/>
    <mergeCell ref="C456:F456"/>
    <mergeCell ref="G456:H456"/>
    <mergeCell ref="I456:J456"/>
    <mergeCell ref="C460:F460"/>
    <mergeCell ref="G460:H460"/>
    <mergeCell ref="I460:J460"/>
    <mergeCell ref="C362:F362"/>
    <mergeCell ref="G362:H362"/>
    <mergeCell ref="I362:J362"/>
    <mergeCell ref="C367:F367"/>
    <mergeCell ref="G367:H367"/>
    <mergeCell ref="I367:J367"/>
    <mergeCell ref="C384:F384"/>
    <mergeCell ref="G384:H384"/>
    <mergeCell ref="I384:J384"/>
    <mergeCell ref="C388:F388"/>
    <mergeCell ref="G388:H388"/>
    <mergeCell ref="I388:J388"/>
    <mergeCell ref="C372:F372"/>
    <mergeCell ref="G372:H372"/>
    <mergeCell ref="I372:J372"/>
    <mergeCell ref="C376:F376"/>
    <mergeCell ref="G376:H376"/>
    <mergeCell ref="I376:J376"/>
    <mergeCell ref="C501:F501"/>
    <mergeCell ref="G501:H501"/>
    <mergeCell ref="I501:J501"/>
    <mergeCell ref="C508:F508"/>
    <mergeCell ref="G508:H508"/>
    <mergeCell ref="I508:J508"/>
    <mergeCell ref="C515:F515"/>
    <mergeCell ref="G515:H515"/>
    <mergeCell ref="I515:J515"/>
    <mergeCell ref="C569:F569"/>
    <mergeCell ref="G569:H569"/>
    <mergeCell ref="I569:J569"/>
    <mergeCell ref="C574:F574"/>
    <mergeCell ref="G574:H574"/>
    <mergeCell ref="I574:J574"/>
    <mergeCell ref="C555:F555"/>
    <mergeCell ref="G555:H555"/>
    <mergeCell ref="I555:J555"/>
    <mergeCell ref="C561:F561"/>
    <mergeCell ref="G561:H561"/>
    <mergeCell ref="I561:J561"/>
    <mergeCell ref="C565:F565"/>
    <mergeCell ref="G565:H565"/>
    <mergeCell ref="I565:J565"/>
  </mergeCells>
  <phoneticPr fontId="84" type="noConversion"/>
  <hyperlinks>
    <hyperlink ref="E405" r:id="rId1" display="https://www.orcafascio.com/banco/orse/composicoes/60906fbde64d1e36244aadda" xr:uid="{00000000-0004-0000-0600-000000000000}"/>
    <hyperlink ref="E416" r:id="rId2" display="https://www.orcafascio.com/banco/sinapi/insumos/607ed290e64d1e3393e77fe6" xr:uid="{00000000-0004-0000-0600-000001000000}"/>
    <hyperlink ref="E435" r:id="rId3" display="https://www.orcafascio.com/banco/orse/composicoes/60906fc6e64d1e36244aadf9" xr:uid="{00000000-0004-0000-0600-000002000000}"/>
  </hyperlinks>
  <pageMargins left="0.511811024" right="0.511811024" top="0.78740157499999996" bottom="0.78740157499999996" header="0.31496062000000002" footer="0.31496062000000002"/>
  <pageSetup paperSize="9" scale="78" fitToHeight="0" orientation="portrait" r:id="rId4"/>
  <rowBreaks count="4" manualBreakCount="4">
    <brk id="47" min="1" max="9" man="1"/>
    <brk id="261" min="1" max="9" man="1"/>
    <brk id="366" min="1" max="9" man="1"/>
    <brk id="573" min="1" max="9" man="1"/>
  </rowBreak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outlinePr summaryBelow="0" summaryRight="0"/>
  </sheetPr>
  <dimension ref="A1:AI1553"/>
  <sheetViews>
    <sheetView showGridLines="0" view="pageBreakPreview" topLeftCell="A312" zoomScaleNormal="115" zoomScaleSheetLayoutView="100" zoomScalePageLayoutView="55" workbookViewId="0">
      <selection activeCell="J15" sqref="J15:J22"/>
    </sheetView>
  </sheetViews>
  <sheetFormatPr defaultColWidth="8.7109375" defaultRowHeight="15"/>
  <cols>
    <col min="1" max="1" width="8.7109375" style="461"/>
    <col min="2" max="2" width="8.7109375" style="459"/>
    <col min="3" max="3" width="8.7109375" style="1016"/>
    <col min="4" max="4" width="8.85546875" style="1016" bestFit="1" customWidth="1"/>
    <col min="5" max="5" width="8.7109375" style="1016"/>
    <col min="6" max="6" width="11.5703125" style="497" customWidth="1"/>
    <col min="7" max="7" width="8.85546875" style="497" bestFit="1" customWidth="1"/>
    <col min="8" max="8" width="10.7109375" style="461" customWidth="1"/>
    <col min="9" max="9" width="46.42578125" style="1007" customWidth="1"/>
    <col min="10" max="10" width="37.28515625" style="462" customWidth="1"/>
    <col min="11" max="11" width="6.28515625" style="462" bestFit="1" customWidth="1"/>
    <col min="12" max="12" width="9.5703125" style="680" customWidth="1"/>
    <col min="13" max="13" width="5.85546875" style="680" customWidth="1"/>
    <col min="14" max="14" width="11" style="680" bestFit="1" customWidth="1"/>
    <col min="15" max="15" width="5.85546875" style="680" customWidth="1"/>
    <col min="16" max="16" width="7.140625" style="680" customWidth="1"/>
    <col min="17" max="17" width="5.85546875" style="680" customWidth="1"/>
    <col min="18" max="18" width="8.28515625" style="461" customWidth="1"/>
    <col min="19" max="19" width="11" style="461" customWidth="1"/>
    <col min="20" max="20" width="10.42578125" style="461" customWidth="1"/>
    <col min="21" max="21" width="10.5703125" style="461" customWidth="1"/>
    <col min="22" max="22" width="3.28515625" style="462" customWidth="1"/>
    <col min="23" max="23" width="8.7109375" style="463"/>
    <col min="24" max="24" width="31.28515625" style="464" customWidth="1"/>
    <col min="25" max="25" width="8.7109375" style="465"/>
    <col min="26" max="26" width="38" style="465" customWidth="1"/>
    <col min="27" max="27" width="53.140625" style="465" customWidth="1"/>
    <col min="28" max="28" width="8.7109375" style="464" bestFit="1" customWidth="1"/>
    <col min="29" max="29" width="3" style="464" bestFit="1" customWidth="1"/>
    <col min="30" max="30" width="4.85546875" style="464" bestFit="1" customWidth="1"/>
    <col min="31" max="31" width="5.5703125" style="464" bestFit="1" customWidth="1"/>
    <col min="32" max="33" width="2.85546875" style="464" bestFit="1" customWidth="1"/>
    <col min="34" max="35" width="8.7109375" style="465"/>
    <col min="36" max="16384" width="8.7109375" style="462"/>
  </cols>
  <sheetData>
    <row r="1" spans="1:35" ht="15.75" thickBot="1"/>
    <row r="2" spans="1:35">
      <c r="H2" s="1136" t="s">
        <v>54</v>
      </c>
      <c r="I2" s="1137"/>
      <c r="J2" s="466" t="s">
        <v>1437</v>
      </c>
      <c r="K2" s="466"/>
      <c r="L2" s="681"/>
      <c r="M2" s="681"/>
      <c r="N2" s="681"/>
      <c r="O2" s="681"/>
      <c r="P2" s="681"/>
      <c r="Q2" s="681"/>
      <c r="R2" s="467"/>
      <c r="S2" s="467"/>
      <c r="T2" s="468"/>
      <c r="U2" s="469"/>
      <c r="V2" s="464"/>
      <c r="W2" s="1124" t="s">
        <v>1365</v>
      </c>
      <c r="X2" s="1124"/>
      <c r="Y2" s="465">
        <v>7.0000000000000007E-2</v>
      </c>
      <c r="Z2" s="464"/>
      <c r="AA2" s="464"/>
      <c r="AF2" s="465"/>
      <c r="AG2" s="465"/>
      <c r="AH2" s="462"/>
      <c r="AI2" s="462"/>
    </row>
    <row r="3" spans="1:35">
      <c r="H3" s="1138" t="s">
        <v>1266</v>
      </c>
      <c r="I3" s="1139"/>
      <c r="J3" s="470" t="s">
        <v>1424</v>
      </c>
      <c r="K3" s="470"/>
      <c r="L3" s="682"/>
      <c r="M3" s="682"/>
      <c r="N3" s="682"/>
      <c r="O3" s="682"/>
      <c r="P3" s="682"/>
      <c r="Q3" s="682"/>
      <c r="R3" s="471"/>
      <c r="S3" s="471"/>
      <c r="T3" s="472"/>
      <c r="U3" s="473"/>
      <c r="V3" s="464"/>
      <c r="W3" s="1124" t="s">
        <v>1366</v>
      </c>
      <c r="X3" s="1124"/>
      <c r="Y3" s="465">
        <v>0.1</v>
      </c>
      <c r="Z3" s="464"/>
      <c r="AA3" s="464"/>
      <c r="AF3" s="465"/>
      <c r="AG3" s="465"/>
      <c r="AH3" s="462"/>
      <c r="AI3" s="462"/>
    </row>
    <row r="4" spans="1:35">
      <c r="H4" s="1138" t="s">
        <v>55</v>
      </c>
      <c r="I4" s="1139"/>
      <c r="J4" s="470" t="s">
        <v>1466</v>
      </c>
      <c r="K4" s="470"/>
      <c r="L4" s="682"/>
      <c r="M4" s="682"/>
      <c r="N4" s="682"/>
      <c r="O4" s="682"/>
      <c r="P4" s="682"/>
      <c r="Q4" s="682"/>
      <c r="R4" s="471"/>
      <c r="S4" s="471"/>
      <c r="T4" s="472"/>
      <c r="U4" s="473"/>
      <c r="V4" s="464"/>
      <c r="W4" s="1124" t="s">
        <v>1364</v>
      </c>
      <c r="X4" s="1124"/>
      <c r="Y4" s="465">
        <v>0.15</v>
      </c>
      <c r="Z4" s="464"/>
      <c r="AA4" s="464"/>
      <c r="AF4" s="465"/>
      <c r="AG4" s="465"/>
      <c r="AH4" s="462"/>
      <c r="AI4" s="462"/>
    </row>
    <row r="5" spans="1:35">
      <c r="H5" s="1138" t="s">
        <v>56</v>
      </c>
      <c r="I5" s="1139"/>
      <c r="J5" s="474" t="s">
        <v>1986</v>
      </c>
      <c r="K5" s="474"/>
      <c r="L5" s="683"/>
      <c r="M5" s="683"/>
      <c r="N5" s="683"/>
      <c r="O5" s="683"/>
      <c r="P5" s="683"/>
      <c r="Q5" s="683"/>
      <c r="R5" s="475"/>
      <c r="S5" s="475"/>
      <c r="T5" s="472"/>
      <c r="U5" s="473"/>
      <c r="V5" s="464"/>
      <c r="W5" s="1124"/>
      <c r="X5" s="1124"/>
      <c r="Z5" s="464"/>
      <c r="AA5" s="464"/>
      <c r="AF5" s="465"/>
      <c r="AG5" s="465"/>
      <c r="AH5" s="462"/>
      <c r="AI5" s="462"/>
    </row>
    <row r="6" spans="1:35">
      <c r="H6" s="1138" t="s">
        <v>2</v>
      </c>
      <c r="I6" s="1139"/>
      <c r="J6" s="474" t="s">
        <v>1975</v>
      </c>
      <c r="K6" s="474"/>
      <c r="L6" s="683"/>
      <c r="M6" s="683"/>
      <c r="N6" s="683"/>
      <c r="O6" s="683"/>
      <c r="P6" s="683"/>
      <c r="Q6" s="683"/>
      <c r="R6" s="475"/>
      <c r="S6" s="475"/>
      <c r="T6" s="472"/>
      <c r="U6" s="473"/>
      <c r="V6" s="464"/>
      <c r="W6" s="1124"/>
      <c r="X6" s="1124"/>
      <c r="Z6" s="464"/>
      <c r="AA6" s="464"/>
      <c r="AF6" s="465"/>
      <c r="AG6" s="465"/>
      <c r="AH6" s="462"/>
      <c r="AI6" s="462"/>
    </row>
    <row r="7" spans="1:35">
      <c r="H7" s="1138" t="s">
        <v>62</v>
      </c>
      <c r="I7" s="1139"/>
      <c r="J7" s="474" t="s">
        <v>1966</v>
      </c>
      <c r="K7" s="474"/>
      <c r="L7" s="683"/>
      <c r="M7" s="683"/>
      <c r="N7" s="683"/>
      <c r="O7" s="683"/>
      <c r="P7" s="683"/>
      <c r="Q7" s="683"/>
      <c r="R7" s="475"/>
      <c r="S7" s="475"/>
      <c r="T7" s="472"/>
      <c r="U7" s="473"/>
      <c r="V7" s="464"/>
      <c r="W7" s="1124"/>
      <c r="X7" s="1124"/>
      <c r="Z7" s="464"/>
      <c r="AA7" s="464"/>
      <c r="AF7" s="465"/>
      <c r="AG7" s="465"/>
      <c r="AH7" s="462"/>
      <c r="AI7" s="462"/>
    </row>
    <row r="8" spans="1:35">
      <c r="H8" s="476"/>
      <c r="I8" s="1008"/>
      <c r="J8" s="460"/>
      <c r="K8" s="460"/>
      <c r="L8" s="684"/>
      <c r="M8" s="683"/>
      <c r="N8" s="683"/>
      <c r="O8" s="683"/>
      <c r="P8" s="683"/>
      <c r="Q8" s="683"/>
      <c r="R8" s="475"/>
      <c r="S8" s="475"/>
      <c r="T8" s="475"/>
      <c r="U8" s="477"/>
    </row>
    <row r="9" spans="1:35">
      <c r="C9" s="1016" t="s">
        <v>6</v>
      </c>
      <c r="D9" s="1016" t="s">
        <v>127</v>
      </c>
      <c r="H9" s="1133" t="s">
        <v>119</v>
      </c>
      <c r="I9" s="1134"/>
      <c r="J9" s="1134"/>
      <c r="K9" s="1134"/>
      <c r="L9" s="1134"/>
      <c r="M9" s="1134"/>
      <c r="N9" s="1134"/>
      <c r="O9" s="1134"/>
      <c r="P9" s="1134"/>
      <c r="Q9" s="1134"/>
      <c r="R9" s="1134"/>
      <c r="S9" s="1134"/>
      <c r="T9" s="1134"/>
      <c r="U9" s="1135"/>
      <c r="V9" s="478"/>
    </row>
    <row r="10" spans="1:35" s="486" customFormat="1" ht="15.75" thickBot="1">
      <c r="A10" s="619"/>
      <c r="B10" s="479"/>
      <c r="C10" s="1017"/>
      <c r="D10" s="1017"/>
      <c r="E10" s="1017"/>
      <c r="F10" s="618"/>
      <c r="G10" s="618"/>
      <c r="H10" s="480"/>
      <c r="I10" s="1009"/>
      <c r="J10" s="481"/>
      <c r="K10" s="481"/>
      <c r="L10" s="685"/>
      <c r="M10" s="685"/>
      <c r="N10" s="685"/>
      <c r="O10" s="685"/>
      <c r="P10" s="685"/>
      <c r="Q10" s="685"/>
      <c r="R10" s="481"/>
      <c r="S10" s="481"/>
      <c r="T10" s="481"/>
      <c r="U10" s="482"/>
      <c r="V10" s="481"/>
      <c r="W10" s="483"/>
      <c r="X10" s="484"/>
      <c r="Y10" s="485"/>
      <c r="Z10" s="485"/>
      <c r="AA10" s="485"/>
      <c r="AB10" s="484"/>
      <c r="AC10" s="484"/>
      <c r="AD10" s="484"/>
      <c r="AE10" s="484"/>
      <c r="AF10" s="484"/>
      <c r="AG10" s="484"/>
      <c r="AH10" s="485"/>
      <c r="AI10" s="485"/>
    </row>
    <row r="11" spans="1:35">
      <c r="A11" s="1130" t="s">
        <v>1398</v>
      </c>
      <c r="C11" s="1125" t="s">
        <v>4</v>
      </c>
      <c r="D11" s="1125" t="s">
        <v>5</v>
      </c>
      <c r="E11" s="1125" t="s">
        <v>1196</v>
      </c>
      <c r="F11" s="1130" t="s">
        <v>1287</v>
      </c>
      <c r="G11" s="1130" t="s">
        <v>1288</v>
      </c>
      <c r="H11" s="1126" t="s">
        <v>6</v>
      </c>
      <c r="I11" s="1128" t="s">
        <v>1268</v>
      </c>
      <c r="J11" s="1140" t="s">
        <v>1267</v>
      </c>
      <c r="K11" s="1140" t="s">
        <v>1284</v>
      </c>
      <c r="L11" s="1142" t="s">
        <v>1270</v>
      </c>
      <c r="M11" s="1142"/>
      <c r="N11" s="1142"/>
      <c r="O11" s="1142"/>
      <c r="P11" s="1142"/>
      <c r="Q11" s="1142"/>
      <c r="R11" s="1140" t="s">
        <v>1277</v>
      </c>
      <c r="S11" s="1140"/>
      <c r="T11" s="1140"/>
      <c r="U11" s="1131" t="s">
        <v>1269</v>
      </c>
      <c r="V11" s="487"/>
    </row>
    <row r="12" spans="1:35" ht="30">
      <c r="A12" s="1130"/>
      <c r="C12" s="1125"/>
      <c r="D12" s="1125"/>
      <c r="E12" s="1125"/>
      <c r="F12" s="1130"/>
      <c r="G12" s="1130"/>
      <c r="H12" s="1127"/>
      <c r="I12" s="1129"/>
      <c r="J12" s="1141"/>
      <c r="K12" s="1141"/>
      <c r="L12" s="686" t="s">
        <v>1271</v>
      </c>
      <c r="M12" s="686" t="s">
        <v>1272</v>
      </c>
      <c r="N12" s="686" t="s">
        <v>1273</v>
      </c>
      <c r="O12" s="686" t="s">
        <v>1274</v>
      </c>
      <c r="P12" s="686" t="s">
        <v>1275</v>
      </c>
      <c r="Q12" s="686" t="s">
        <v>1276</v>
      </c>
      <c r="R12" s="811" t="s">
        <v>1278</v>
      </c>
      <c r="S12" s="811" t="s">
        <v>11</v>
      </c>
      <c r="T12" s="488" t="s">
        <v>1279</v>
      </c>
      <c r="U12" s="1132"/>
      <c r="V12" s="487"/>
    </row>
    <row r="13" spans="1:35" ht="45.75" customHeight="1">
      <c r="A13" s="461">
        <v>2</v>
      </c>
      <c r="F13" s="509">
        <v>0</v>
      </c>
      <c r="G13" s="510">
        <v>0</v>
      </c>
      <c r="H13" s="723" t="s">
        <v>1993</v>
      </c>
      <c r="I13" s="724" t="s">
        <v>1975</v>
      </c>
      <c r="J13" s="725"/>
      <c r="K13" s="725"/>
      <c r="L13" s="726"/>
      <c r="M13" s="726"/>
      <c r="N13" s="726"/>
      <c r="O13" s="726"/>
      <c r="P13" s="726"/>
      <c r="Q13" s="726"/>
      <c r="R13" s="725"/>
      <c r="S13" s="725"/>
      <c r="T13" s="725"/>
      <c r="U13" s="727"/>
      <c r="V13" s="487"/>
      <c r="X13" s="949"/>
      <c r="AB13" s="949"/>
      <c r="AC13" s="949"/>
      <c r="AD13" s="949"/>
      <c r="AE13" s="949"/>
      <c r="AF13" s="949"/>
      <c r="AG13" s="949"/>
    </row>
    <row r="14" spans="1:35" s="658" customFormat="1">
      <c r="A14" s="461">
        <v>2</v>
      </c>
      <c r="B14" s="640"/>
      <c r="C14" s="1018"/>
      <c r="D14" s="1018"/>
      <c r="E14" s="1018"/>
      <c r="F14" s="641">
        <v>0</v>
      </c>
      <c r="G14" s="639">
        <v>1</v>
      </c>
      <c r="H14" s="642" t="s">
        <v>12</v>
      </c>
      <c r="I14" s="1010" t="s">
        <v>285</v>
      </c>
      <c r="J14" s="643"/>
      <c r="K14" s="643"/>
      <c r="L14" s="687"/>
      <c r="M14" s="687"/>
      <c r="N14" s="688"/>
      <c r="O14" s="688"/>
      <c r="P14" s="688"/>
      <c r="Q14" s="688"/>
      <c r="R14" s="665"/>
      <c r="S14" s="665"/>
      <c r="T14" s="665"/>
      <c r="U14" s="666"/>
    </row>
    <row r="15" spans="1:35" s="658" customFormat="1" ht="75">
      <c r="A15" s="461">
        <v>2</v>
      </c>
      <c r="B15" s="640" t="s">
        <v>2025</v>
      </c>
      <c r="C15" s="1019" t="s">
        <v>106</v>
      </c>
      <c r="D15" s="1018">
        <v>1</v>
      </c>
      <c r="E15" s="1018" t="s">
        <v>106</v>
      </c>
      <c r="F15" s="457">
        <v>1</v>
      </c>
      <c r="G15" s="639">
        <v>1</v>
      </c>
      <c r="H15" s="667" t="s">
        <v>2025</v>
      </c>
      <c r="I15" s="695" t="s">
        <v>2026</v>
      </c>
      <c r="J15" s="878" t="s">
        <v>1432</v>
      </c>
      <c r="K15" s="517"/>
      <c r="L15" s="689"/>
      <c r="M15" s="689"/>
      <c r="N15" s="689"/>
      <c r="O15" s="689"/>
      <c r="P15" s="689"/>
      <c r="Q15" s="689"/>
      <c r="R15" s="657"/>
      <c r="S15" s="657"/>
      <c r="T15" s="692">
        <v>8</v>
      </c>
      <c r="U15" s="244" t="s">
        <v>111</v>
      </c>
    </row>
    <row r="16" spans="1:35" s="658" customFormat="1">
      <c r="A16" s="461">
        <v>3</v>
      </c>
      <c r="B16" s="640" t="s">
        <v>2236</v>
      </c>
      <c r="C16" s="1019"/>
      <c r="D16" s="1018"/>
      <c r="E16" s="1018"/>
      <c r="F16" s="457" t="s">
        <v>2025</v>
      </c>
      <c r="G16" s="639">
        <v>1</v>
      </c>
      <c r="H16" s="659" t="s">
        <v>2236</v>
      </c>
      <c r="I16" s="996" t="s">
        <v>1429</v>
      </c>
      <c r="J16" s="638"/>
      <c r="K16" s="1034">
        <v>1</v>
      </c>
      <c r="L16" s="677">
        <v>2</v>
      </c>
      <c r="M16" s="677"/>
      <c r="N16" s="677">
        <v>4</v>
      </c>
      <c r="O16" s="677"/>
      <c r="P16" s="677"/>
      <c r="Q16" s="677"/>
      <c r="R16" s="677">
        <v>8</v>
      </c>
      <c r="S16" s="677">
        <v>8</v>
      </c>
      <c r="T16" s="638"/>
      <c r="U16" s="668"/>
    </row>
    <row r="17" spans="1:33">
      <c r="A17" s="461">
        <v>2</v>
      </c>
      <c r="C17" s="1018"/>
      <c r="D17" s="1018"/>
      <c r="E17" s="1018"/>
      <c r="F17" s="511">
        <v>0</v>
      </c>
      <c r="G17" s="639">
        <v>2</v>
      </c>
      <c r="H17" s="642" t="s">
        <v>14</v>
      </c>
      <c r="I17" s="1010" t="s">
        <v>1426</v>
      </c>
      <c r="J17" s="490"/>
      <c r="K17" s="490"/>
      <c r="L17" s="690"/>
      <c r="M17" s="690"/>
      <c r="N17" s="691"/>
      <c r="O17" s="691"/>
      <c r="P17" s="691"/>
      <c r="Q17" s="691"/>
      <c r="R17" s="491"/>
      <c r="S17" s="491"/>
      <c r="T17" s="491"/>
      <c r="U17" s="492"/>
      <c r="X17" s="949"/>
      <c r="AB17" s="949"/>
      <c r="AC17" s="949"/>
      <c r="AD17" s="949"/>
      <c r="AE17" s="949"/>
      <c r="AF17" s="949"/>
      <c r="AG17" s="949"/>
    </row>
    <row r="18" spans="1:33" ht="105">
      <c r="A18" s="461">
        <v>2</v>
      </c>
      <c r="B18" s="459" t="s">
        <v>2027</v>
      </c>
      <c r="C18" s="1019" t="s">
        <v>102</v>
      </c>
      <c r="D18" s="1018">
        <v>87505</v>
      </c>
      <c r="E18" s="1018" t="s">
        <v>106</v>
      </c>
      <c r="F18" s="457">
        <v>1</v>
      </c>
      <c r="G18" s="639">
        <v>2</v>
      </c>
      <c r="H18" s="493" t="s">
        <v>2027</v>
      </c>
      <c r="I18" s="695" t="s">
        <v>358</v>
      </c>
      <c r="J18" s="701"/>
      <c r="K18" s="696"/>
      <c r="L18" s="692"/>
      <c r="M18" s="692"/>
      <c r="N18" s="692"/>
      <c r="O18" s="692"/>
      <c r="P18" s="692"/>
      <c r="Q18" s="692"/>
      <c r="R18" s="494"/>
      <c r="S18" s="494"/>
      <c r="T18" s="692">
        <v>565.83000000000004</v>
      </c>
      <c r="U18" s="244" t="s">
        <v>111</v>
      </c>
    </row>
    <row r="19" spans="1:33">
      <c r="A19" s="461">
        <v>3</v>
      </c>
      <c r="B19" s="459" t="s">
        <v>2237</v>
      </c>
      <c r="C19" s="1019"/>
      <c r="D19" s="1018"/>
      <c r="E19" s="1018"/>
      <c r="F19" s="950" t="s">
        <v>2025</v>
      </c>
      <c r="G19" s="639">
        <v>2</v>
      </c>
      <c r="H19" s="496" t="s">
        <v>2237</v>
      </c>
      <c r="I19" s="996" t="s">
        <v>1739</v>
      </c>
      <c r="J19" s="664" t="s">
        <v>1566</v>
      </c>
      <c r="K19" s="722">
        <v>1</v>
      </c>
      <c r="L19" s="677">
        <v>8.6999999999999993</v>
      </c>
      <c r="M19" s="678"/>
      <c r="N19" s="679">
        <v>3.2</v>
      </c>
      <c r="O19" s="678"/>
      <c r="P19" s="678"/>
      <c r="Q19" s="678"/>
      <c r="R19" s="677">
        <v>27.84</v>
      </c>
      <c r="S19" s="677">
        <v>27.84</v>
      </c>
      <c r="T19" s="494"/>
      <c r="U19" s="495"/>
      <c r="X19" s="949"/>
      <c r="AB19" s="949"/>
      <c r="AC19" s="949"/>
      <c r="AD19" s="949"/>
      <c r="AE19" s="949"/>
      <c r="AF19" s="949"/>
      <c r="AG19" s="949"/>
    </row>
    <row r="20" spans="1:33">
      <c r="A20" s="769"/>
      <c r="C20" s="1019"/>
      <c r="D20" s="1018"/>
      <c r="E20" s="1018"/>
      <c r="F20" s="1036" t="s">
        <v>2236</v>
      </c>
      <c r="G20" s="639">
        <v>2</v>
      </c>
      <c r="H20" s="496" t="s">
        <v>2238</v>
      </c>
      <c r="I20" s="996"/>
      <c r="J20" s="664" t="s">
        <v>1567</v>
      </c>
      <c r="K20" s="722">
        <v>1</v>
      </c>
      <c r="L20" s="677">
        <v>1</v>
      </c>
      <c r="M20" s="678"/>
      <c r="N20" s="679">
        <v>0.85</v>
      </c>
      <c r="O20" s="678"/>
      <c r="P20" s="678"/>
      <c r="Q20" s="678"/>
      <c r="R20" s="677">
        <v>0.85</v>
      </c>
      <c r="S20" s="677">
        <v>0.85</v>
      </c>
      <c r="T20" s="494"/>
      <c r="U20" s="495"/>
      <c r="X20" s="937"/>
      <c r="AB20" s="937"/>
      <c r="AC20" s="937"/>
      <c r="AD20" s="937"/>
      <c r="AE20" s="937"/>
      <c r="AF20" s="937"/>
      <c r="AG20" s="937"/>
    </row>
    <row r="21" spans="1:33">
      <c r="A21" s="769">
        <v>3</v>
      </c>
      <c r="B21" s="459" t="s">
        <v>2239</v>
      </c>
      <c r="C21" s="1019"/>
      <c r="D21" s="1018"/>
      <c r="E21" s="1018"/>
      <c r="F21" s="950" t="s">
        <v>2240</v>
      </c>
      <c r="G21" s="639">
        <v>2</v>
      </c>
      <c r="H21" s="496" t="s">
        <v>2239</v>
      </c>
      <c r="I21" s="996" t="s">
        <v>1740</v>
      </c>
      <c r="J21" s="664" t="s">
        <v>1566</v>
      </c>
      <c r="K21" s="722">
        <v>1</v>
      </c>
      <c r="L21" s="677">
        <v>4.3</v>
      </c>
      <c r="M21" s="678"/>
      <c r="N21" s="679">
        <v>3.2</v>
      </c>
      <c r="O21" s="678"/>
      <c r="P21" s="678"/>
      <c r="Q21" s="678"/>
      <c r="R21" s="677">
        <v>13.76</v>
      </c>
      <c r="S21" s="677">
        <v>13.76</v>
      </c>
      <c r="T21" s="494"/>
      <c r="U21" s="495"/>
      <c r="X21" s="777"/>
      <c r="AB21" s="777"/>
      <c r="AC21" s="777"/>
      <c r="AD21" s="777"/>
      <c r="AE21" s="777"/>
      <c r="AF21" s="777"/>
      <c r="AG21" s="777"/>
    </row>
    <row r="22" spans="1:33">
      <c r="A22" s="769"/>
      <c r="C22" s="1019"/>
      <c r="D22" s="1018"/>
      <c r="E22" s="1018"/>
      <c r="F22" s="950" t="s">
        <v>2241</v>
      </c>
      <c r="G22" s="639">
        <v>2</v>
      </c>
      <c r="H22" s="496" t="s">
        <v>2242</v>
      </c>
      <c r="I22" s="996"/>
      <c r="J22" s="664" t="s">
        <v>1567</v>
      </c>
      <c r="K22" s="722">
        <v>1</v>
      </c>
      <c r="L22" s="677">
        <v>1.3</v>
      </c>
      <c r="M22" s="678"/>
      <c r="N22" s="679">
        <v>0.85</v>
      </c>
      <c r="O22" s="678"/>
      <c r="P22" s="678"/>
      <c r="Q22" s="678"/>
      <c r="R22" s="677">
        <v>1.1100000000000001</v>
      </c>
      <c r="S22" s="677">
        <v>1.1100000000000001</v>
      </c>
      <c r="T22" s="494"/>
      <c r="U22" s="495"/>
      <c r="X22" s="949"/>
      <c r="AB22" s="949"/>
      <c r="AC22" s="949"/>
      <c r="AD22" s="949"/>
      <c r="AE22" s="949"/>
      <c r="AF22" s="949"/>
      <c r="AG22" s="949"/>
    </row>
    <row r="23" spans="1:33">
      <c r="A23" s="769">
        <v>3</v>
      </c>
      <c r="B23" s="459" t="s">
        <v>2243</v>
      </c>
      <c r="C23" s="1019"/>
      <c r="D23" s="1018"/>
      <c r="E23" s="1018"/>
      <c r="F23" s="950" t="s">
        <v>2244</v>
      </c>
      <c r="G23" s="639">
        <v>2</v>
      </c>
      <c r="H23" s="496" t="s">
        <v>2243</v>
      </c>
      <c r="I23" s="996" t="s">
        <v>1741</v>
      </c>
      <c r="J23" s="664" t="s">
        <v>1566</v>
      </c>
      <c r="K23" s="722">
        <v>1</v>
      </c>
      <c r="L23" s="677">
        <v>16.73</v>
      </c>
      <c r="M23" s="678"/>
      <c r="N23" s="679">
        <v>3.2</v>
      </c>
      <c r="O23" s="678"/>
      <c r="P23" s="678"/>
      <c r="Q23" s="678"/>
      <c r="R23" s="677">
        <v>53.54</v>
      </c>
      <c r="S23" s="677">
        <v>53.54</v>
      </c>
      <c r="T23" s="494"/>
      <c r="U23" s="495"/>
      <c r="X23" s="777"/>
      <c r="AB23" s="777"/>
      <c r="AC23" s="777"/>
      <c r="AD23" s="777"/>
      <c r="AE23" s="777"/>
      <c r="AF23" s="777"/>
      <c r="AG23" s="777"/>
    </row>
    <row r="24" spans="1:33">
      <c r="A24" s="769"/>
      <c r="C24" s="1019"/>
      <c r="D24" s="1018"/>
      <c r="E24" s="1018"/>
      <c r="F24" s="950" t="s">
        <v>2245</v>
      </c>
      <c r="G24" s="639">
        <v>2</v>
      </c>
      <c r="H24" s="496" t="s">
        <v>2246</v>
      </c>
      <c r="I24" s="996"/>
      <c r="J24" s="664" t="s">
        <v>1567</v>
      </c>
      <c r="K24" s="722">
        <v>1</v>
      </c>
      <c r="L24" s="677">
        <v>4.8099999999999996</v>
      </c>
      <c r="M24" s="678"/>
      <c r="N24" s="679">
        <v>0.85</v>
      </c>
      <c r="O24" s="678"/>
      <c r="P24" s="678"/>
      <c r="Q24" s="678"/>
      <c r="R24" s="677">
        <v>4.09</v>
      </c>
      <c r="S24" s="677">
        <v>4.09</v>
      </c>
      <c r="T24" s="494"/>
      <c r="U24" s="495"/>
      <c r="X24" s="937"/>
      <c r="AB24" s="937"/>
      <c r="AC24" s="937"/>
      <c r="AD24" s="937"/>
      <c r="AE24" s="937"/>
      <c r="AF24" s="937"/>
      <c r="AG24" s="937"/>
    </row>
    <row r="25" spans="1:33">
      <c r="A25" s="769">
        <v>3</v>
      </c>
      <c r="B25" s="459" t="s">
        <v>2247</v>
      </c>
      <c r="C25" s="1019"/>
      <c r="D25" s="1018"/>
      <c r="E25" s="1018"/>
      <c r="F25" s="950" t="s">
        <v>2248</v>
      </c>
      <c r="G25" s="639">
        <v>2</v>
      </c>
      <c r="H25" s="496" t="s">
        <v>2247</v>
      </c>
      <c r="I25" s="996" t="s">
        <v>1742</v>
      </c>
      <c r="J25" s="664" t="s">
        <v>1566</v>
      </c>
      <c r="K25" s="722">
        <v>1</v>
      </c>
      <c r="L25" s="677">
        <v>6.3</v>
      </c>
      <c r="M25" s="678"/>
      <c r="N25" s="679">
        <v>3.2</v>
      </c>
      <c r="O25" s="678"/>
      <c r="P25" s="678"/>
      <c r="Q25" s="678"/>
      <c r="R25" s="677">
        <v>20.16</v>
      </c>
      <c r="S25" s="677">
        <v>20.16</v>
      </c>
      <c r="T25" s="494"/>
      <c r="U25" s="495"/>
      <c r="X25" s="949"/>
      <c r="AB25" s="949"/>
      <c r="AC25" s="949"/>
      <c r="AD25" s="949"/>
      <c r="AE25" s="949"/>
      <c r="AF25" s="949"/>
      <c r="AG25" s="949"/>
    </row>
    <row r="26" spans="1:33">
      <c r="A26" s="769">
        <v>3</v>
      </c>
      <c r="B26" s="459" t="s">
        <v>2249</v>
      </c>
      <c r="C26" s="1019"/>
      <c r="D26" s="1018"/>
      <c r="E26" s="1018"/>
      <c r="F26" s="950" t="s">
        <v>2250</v>
      </c>
      <c r="G26" s="639">
        <v>2</v>
      </c>
      <c r="H26" s="496" t="s">
        <v>2249</v>
      </c>
      <c r="I26" s="996" t="s">
        <v>1743</v>
      </c>
      <c r="J26" s="664" t="s">
        <v>1566</v>
      </c>
      <c r="K26" s="722">
        <v>1</v>
      </c>
      <c r="L26" s="677">
        <v>10.119999999999999</v>
      </c>
      <c r="M26" s="678"/>
      <c r="N26" s="679">
        <v>3.2</v>
      </c>
      <c r="O26" s="678"/>
      <c r="P26" s="678"/>
      <c r="Q26" s="678"/>
      <c r="R26" s="677">
        <v>32.380000000000003</v>
      </c>
      <c r="S26" s="677">
        <v>32.380000000000003</v>
      </c>
      <c r="T26" s="494"/>
      <c r="U26" s="495"/>
      <c r="X26" s="777"/>
      <c r="AB26" s="777"/>
      <c r="AC26" s="777"/>
      <c r="AD26" s="777"/>
      <c r="AE26" s="777"/>
      <c r="AF26" s="777"/>
      <c r="AG26" s="777"/>
    </row>
    <row r="27" spans="1:33">
      <c r="A27" s="769"/>
      <c r="C27" s="1019"/>
      <c r="D27" s="1018"/>
      <c r="E27" s="1018"/>
      <c r="F27" s="950" t="s">
        <v>2251</v>
      </c>
      <c r="G27" s="639"/>
      <c r="H27" s="496" t="s">
        <v>2252</v>
      </c>
      <c r="I27" s="996"/>
      <c r="J27" s="664" t="s">
        <v>1567</v>
      </c>
      <c r="K27" s="722">
        <v>1</v>
      </c>
      <c r="L27" s="677">
        <v>1.2</v>
      </c>
      <c r="M27" s="678"/>
      <c r="N27" s="679">
        <v>0.85</v>
      </c>
      <c r="O27" s="678"/>
      <c r="P27" s="678"/>
      <c r="Q27" s="678"/>
      <c r="R27" s="677">
        <v>1.02</v>
      </c>
      <c r="S27" s="677">
        <v>1.02</v>
      </c>
      <c r="T27" s="494"/>
      <c r="U27" s="495"/>
      <c r="X27" s="949"/>
      <c r="AB27" s="949"/>
      <c r="AC27" s="949"/>
      <c r="AD27" s="949"/>
      <c r="AE27" s="949"/>
      <c r="AF27" s="949"/>
      <c r="AG27" s="949"/>
    </row>
    <row r="28" spans="1:33">
      <c r="A28" s="769">
        <v>3</v>
      </c>
      <c r="B28" s="459" t="s">
        <v>2253</v>
      </c>
      <c r="C28" s="1019"/>
      <c r="D28" s="1018"/>
      <c r="E28" s="1018"/>
      <c r="F28" s="950" t="s">
        <v>2254</v>
      </c>
      <c r="G28" s="639">
        <v>2</v>
      </c>
      <c r="H28" s="496" t="s">
        <v>2253</v>
      </c>
      <c r="I28" s="996" t="s">
        <v>1744</v>
      </c>
      <c r="J28" s="664" t="s">
        <v>1566</v>
      </c>
      <c r="K28" s="722">
        <v>1</v>
      </c>
      <c r="L28" s="677">
        <v>6.43</v>
      </c>
      <c r="M28" s="678"/>
      <c r="N28" s="679">
        <v>3.2</v>
      </c>
      <c r="O28" s="678"/>
      <c r="P28" s="678"/>
      <c r="Q28" s="678"/>
      <c r="R28" s="677">
        <v>20.58</v>
      </c>
      <c r="S28" s="677">
        <v>20.58</v>
      </c>
      <c r="T28" s="494"/>
      <c r="U28" s="495"/>
      <c r="X28" s="786"/>
      <c r="AB28" s="786"/>
      <c r="AC28" s="786"/>
      <c r="AD28" s="786"/>
      <c r="AE28" s="786"/>
      <c r="AF28" s="786"/>
      <c r="AG28" s="786"/>
    </row>
    <row r="29" spans="1:33">
      <c r="A29" s="769"/>
      <c r="C29" s="1019"/>
      <c r="D29" s="1018"/>
      <c r="E29" s="1018"/>
      <c r="F29" s="950" t="s">
        <v>2255</v>
      </c>
      <c r="G29" s="639"/>
      <c r="H29" s="496" t="s">
        <v>2256</v>
      </c>
      <c r="I29" s="996"/>
      <c r="J29" s="664" t="s">
        <v>1567</v>
      </c>
      <c r="K29" s="722">
        <v>1</v>
      </c>
      <c r="L29" s="677">
        <v>1.7</v>
      </c>
      <c r="M29" s="678"/>
      <c r="N29" s="679">
        <v>0.85</v>
      </c>
      <c r="O29" s="678"/>
      <c r="P29" s="678"/>
      <c r="Q29" s="678"/>
      <c r="R29" s="677">
        <v>1.45</v>
      </c>
      <c r="S29" s="677">
        <v>1.45</v>
      </c>
      <c r="T29" s="494"/>
      <c r="U29" s="495"/>
      <c r="X29" s="937"/>
      <c r="AB29" s="937"/>
      <c r="AC29" s="937"/>
      <c r="AD29" s="937"/>
      <c r="AE29" s="937"/>
      <c r="AF29" s="937"/>
      <c r="AG29" s="937"/>
    </row>
    <row r="30" spans="1:33">
      <c r="A30" s="769">
        <v>3</v>
      </c>
      <c r="B30" s="459" t="s">
        <v>2257</v>
      </c>
      <c r="C30" s="1019"/>
      <c r="D30" s="1018"/>
      <c r="E30" s="1018"/>
      <c r="F30" s="950" t="s">
        <v>2258</v>
      </c>
      <c r="G30" s="639">
        <v>2</v>
      </c>
      <c r="H30" s="496" t="s">
        <v>2257</v>
      </c>
      <c r="I30" s="996" t="s">
        <v>1712</v>
      </c>
      <c r="J30" s="664" t="s">
        <v>1566</v>
      </c>
      <c r="K30" s="722">
        <v>1</v>
      </c>
      <c r="L30" s="677">
        <v>14.13</v>
      </c>
      <c r="M30" s="678"/>
      <c r="N30" s="679">
        <v>3.2</v>
      </c>
      <c r="O30" s="678"/>
      <c r="P30" s="678"/>
      <c r="Q30" s="678"/>
      <c r="R30" s="677">
        <v>45.22</v>
      </c>
      <c r="S30" s="677">
        <v>45.22</v>
      </c>
      <c r="T30" s="494"/>
      <c r="U30" s="495"/>
      <c r="X30" s="949"/>
      <c r="AB30" s="949"/>
      <c r="AC30" s="949"/>
      <c r="AD30" s="949"/>
      <c r="AE30" s="949"/>
      <c r="AF30" s="949"/>
      <c r="AG30" s="949"/>
    </row>
    <row r="31" spans="1:33">
      <c r="A31" s="769">
        <v>3</v>
      </c>
      <c r="B31" s="459" t="s">
        <v>2259</v>
      </c>
      <c r="C31" s="1019"/>
      <c r="D31" s="1018"/>
      <c r="E31" s="1018"/>
      <c r="F31" s="950" t="s">
        <v>2260</v>
      </c>
      <c r="G31" s="639">
        <v>2</v>
      </c>
      <c r="H31" s="496" t="s">
        <v>2259</v>
      </c>
      <c r="I31" s="996" t="s">
        <v>1745</v>
      </c>
      <c r="J31" s="664" t="s">
        <v>1566</v>
      </c>
      <c r="K31" s="722">
        <v>1</v>
      </c>
      <c r="L31" s="677">
        <v>6.43</v>
      </c>
      <c r="M31" s="678"/>
      <c r="N31" s="679">
        <v>3.2</v>
      </c>
      <c r="O31" s="678"/>
      <c r="P31" s="678"/>
      <c r="Q31" s="678"/>
      <c r="R31" s="677">
        <v>20.58</v>
      </c>
      <c r="S31" s="677">
        <v>20.58</v>
      </c>
      <c r="T31" s="494"/>
      <c r="U31" s="495"/>
      <c r="X31" s="949"/>
      <c r="AB31" s="949"/>
      <c r="AC31" s="949"/>
      <c r="AD31" s="949"/>
      <c r="AE31" s="949"/>
      <c r="AF31" s="949"/>
      <c r="AG31" s="949"/>
    </row>
    <row r="32" spans="1:33">
      <c r="A32" s="769"/>
      <c r="C32" s="1019"/>
      <c r="D32" s="1018"/>
      <c r="E32" s="1018"/>
      <c r="F32" s="950" t="s">
        <v>2261</v>
      </c>
      <c r="G32" s="639"/>
      <c r="H32" s="496" t="s">
        <v>2262</v>
      </c>
      <c r="I32" s="996"/>
      <c r="J32" s="664" t="s">
        <v>1567</v>
      </c>
      <c r="K32" s="722">
        <v>1</v>
      </c>
      <c r="L32" s="677">
        <v>1.25</v>
      </c>
      <c r="M32" s="678"/>
      <c r="N32" s="679">
        <v>0.85</v>
      </c>
      <c r="O32" s="678"/>
      <c r="P32" s="678"/>
      <c r="Q32" s="678"/>
      <c r="R32" s="677">
        <v>1.06</v>
      </c>
      <c r="S32" s="677">
        <v>1.06</v>
      </c>
      <c r="T32" s="494"/>
      <c r="U32" s="495"/>
      <c r="X32" s="937"/>
      <c r="AB32" s="937"/>
      <c r="AC32" s="937"/>
      <c r="AD32" s="937"/>
      <c r="AE32" s="937"/>
      <c r="AF32" s="937"/>
      <c r="AG32" s="937"/>
    </row>
    <row r="33" spans="1:33">
      <c r="A33" s="769">
        <v>3</v>
      </c>
      <c r="B33" s="459" t="s">
        <v>2263</v>
      </c>
      <c r="C33" s="1019"/>
      <c r="D33" s="1018"/>
      <c r="E33" s="1018"/>
      <c r="F33" s="950" t="s">
        <v>2264</v>
      </c>
      <c r="G33" s="639">
        <v>2</v>
      </c>
      <c r="H33" s="496" t="s">
        <v>2263</v>
      </c>
      <c r="I33" s="996" t="s">
        <v>1746</v>
      </c>
      <c r="J33" s="664" t="s">
        <v>1566</v>
      </c>
      <c r="K33" s="722">
        <v>1</v>
      </c>
      <c r="L33" s="677">
        <v>14</v>
      </c>
      <c r="M33" s="678"/>
      <c r="N33" s="679">
        <v>3.2</v>
      </c>
      <c r="O33" s="678"/>
      <c r="P33" s="678"/>
      <c r="Q33" s="678"/>
      <c r="R33" s="677">
        <v>44.8</v>
      </c>
      <c r="S33" s="677">
        <v>44.8</v>
      </c>
      <c r="T33" s="494"/>
      <c r="U33" s="495"/>
      <c r="X33" s="949"/>
      <c r="AB33" s="949"/>
      <c r="AC33" s="949"/>
      <c r="AD33" s="949"/>
      <c r="AE33" s="949"/>
      <c r="AF33" s="949"/>
      <c r="AG33" s="949"/>
    </row>
    <row r="34" spans="1:33">
      <c r="A34" s="769">
        <v>3</v>
      </c>
      <c r="B34" s="459" t="s">
        <v>2265</v>
      </c>
      <c r="C34" s="1019"/>
      <c r="D34" s="1018"/>
      <c r="E34" s="1018"/>
      <c r="F34" s="1036" t="s">
        <v>2266</v>
      </c>
      <c r="G34" s="639">
        <v>2</v>
      </c>
      <c r="H34" s="496" t="s">
        <v>2265</v>
      </c>
      <c r="I34" s="996" t="s">
        <v>1747</v>
      </c>
      <c r="J34" s="664" t="s">
        <v>1566</v>
      </c>
      <c r="K34" s="722">
        <v>1</v>
      </c>
      <c r="L34" s="677">
        <v>5.54</v>
      </c>
      <c r="M34" s="678"/>
      <c r="N34" s="679">
        <v>3</v>
      </c>
      <c r="O34" s="678"/>
      <c r="P34" s="678"/>
      <c r="Q34" s="678"/>
      <c r="R34" s="677">
        <v>16.62</v>
      </c>
      <c r="S34" s="677">
        <v>16.62</v>
      </c>
      <c r="T34" s="494"/>
      <c r="U34" s="495"/>
      <c r="X34" s="949"/>
      <c r="AB34" s="949"/>
      <c r="AC34" s="949"/>
      <c r="AD34" s="949"/>
      <c r="AE34" s="949"/>
      <c r="AF34" s="949"/>
      <c r="AG34" s="949"/>
    </row>
    <row r="35" spans="1:33">
      <c r="A35" s="769">
        <v>3</v>
      </c>
      <c r="B35" s="459" t="s">
        <v>2267</v>
      </c>
      <c r="C35" s="1019"/>
      <c r="D35" s="1018"/>
      <c r="E35" s="1018"/>
      <c r="F35" s="1036" t="s">
        <v>2268</v>
      </c>
      <c r="G35" s="639">
        <v>2</v>
      </c>
      <c r="H35" s="496" t="s">
        <v>2267</v>
      </c>
      <c r="I35" s="996" t="s">
        <v>1565</v>
      </c>
      <c r="J35" s="664" t="s">
        <v>1566</v>
      </c>
      <c r="K35" s="722">
        <v>1</v>
      </c>
      <c r="L35" s="677">
        <v>3.73</v>
      </c>
      <c r="M35" s="678"/>
      <c r="N35" s="679">
        <v>3</v>
      </c>
      <c r="O35" s="678"/>
      <c r="P35" s="678"/>
      <c r="Q35" s="678"/>
      <c r="R35" s="677">
        <v>11.19</v>
      </c>
      <c r="S35" s="677">
        <v>11.19</v>
      </c>
      <c r="T35" s="494"/>
      <c r="U35" s="495"/>
      <c r="X35" s="827"/>
      <c r="AB35" s="827"/>
      <c r="AC35" s="827"/>
      <c r="AD35" s="827"/>
      <c r="AE35" s="827"/>
      <c r="AF35" s="827"/>
      <c r="AG35" s="827"/>
    </row>
    <row r="36" spans="1:33">
      <c r="A36" s="769">
        <v>3</v>
      </c>
      <c r="B36" s="459" t="s">
        <v>2269</v>
      </c>
      <c r="C36" s="1019"/>
      <c r="D36" s="1018"/>
      <c r="E36" s="1018"/>
      <c r="F36" s="1036" t="s">
        <v>2270</v>
      </c>
      <c r="G36" s="639">
        <v>2</v>
      </c>
      <c r="H36" s="496" t="s">
        <v>2269</v>
      </c>
      <c r="I36" s="996" t="s">
        <v>1815</v>
      </c>
      <c r="J36" s="664" t="s">
        <v>1566</v>
      </c>
      <c r="K36" s="722">
        <v>1</v>
      </c>
      <c r="L36" s="677">
        <v>7.3</v>
      </c>
      <c r="M36" s="678"/>
      <c r="N36" s="679">
        <v>3</v>
      </c>
      <c r="O36" s="678"/>
      <c r="P36" s="678"/>
      <c r="Q36" s="678"/>
      <c r="R36" s="677">
        <v>21.9</v>
      </c>
      <c r="S36" s="677">
        <v>21.9</v>
      </c>
      <c r="T36" s="494"/>
      <c r="U36" s="495"/>
      <c r="X36" s="983"/>
      <c r="AB36" s="983"/>
      <c r="AC36" s="983"/>
      <c r="AD36" s="983"/>
      <c r="AE36" s="983"/>
      <c r="AF36" s="983"/>
      <c r="AG36" s="983"/>
    </row>
    <row r="37" spans="1:33">
      <c r="A37" s="769">
        <v>3</v>
      </c>
      <c r="B37" s="459" t="s">
        <v>2271</v>
      </c>
      <c r="C37" s="1019"/>
      <c r="D37" s="1018"/>
      <c r="E37" s="1018"/>
      <c r="F37" s="1036" t="s">
        <v>2272</v>
      </c>
      <c r="G37" s="639">
        <v>2</v>
      </c>
      <c r="H37" s="496" t="s">
        <v>2271</v>
      </c>
      <c r="I37" s="996" t="s">
        <v>1748</v>
      </c>
      <c r="J37" s="664" t="s">
        <v>1566</v>
      </c>
      <c r="K37" s="722">
        <v>1</v>
      </c>
      <c r="L37" s="677">
        <v>25.19</v>
      </c>
      <c r="M37" s="678"/>
      <c r="N37" s="679">
        <v>3</v>
      </c>
      <c r="O37" s="678"/>
      <c r="P37" s="678"/>
      <c r="Q37" s="678"/>
      <c r="R37" s="677">
        <v>75.569999999999993</v>
      </c>
      <c r="S37" s="677">
        <v>75.569999999999993</v>
      </c>
      <c r="T37" s="494"/>
      <c r="U37" s="495"/>
      <c r="X37" s="827"/>
      <c r="AB37" s="827"/>
      <c r="AC37" s="827"/>
      <c r="AD37" s="827"/>
      <c r="AE37" s="827"/>
      <c r="AF37" s="827"/>
      <c r="AG37" s="827"/>
    </row>
    <row r="38" spans="1:33">
      <c r="A38" s="769"/>
      <c r="C38" s="1019"/>
      <c r="D38" s="1018"/>
      <c r="E38" s="1018"/>
      <c r="F38" s="1036" t="s">
        <v>2273</v>
      </c>
      <c r="G38" s="639">
        <v>2</v>
      </c>
      <c r="H38" s="496" t="s">
        <v>2274</v>
      </c>
      <c r="I38" s="996" t="s">
        <v>1749</v>
      </c>
      <c r="J38" s="664" t="s">
        <v>1566</v>
      </c>
      <c r="K38" s="722">
        <v>1</v>
      </c>
      <c r="L38" s="677">
        <v>14.53</v>
      </c>
      <c r="M38" s="678"/>
      <c r="N38" s="679">
        <v>3</v>
      </c>
      <c r="O38" s="678"/>
      <c r="P38" s="678"/>
      <c r="Q38" s="678"/>
      <c r="R38" s="677">
        <v>43.59</v>
      </c>
      <c r="S38" s="677">
        <v>43.59</v>
      </c>
      <c r="T38" s="494"/>
      <c r="U38" s="495"/>
      <c r="X38" s="949"/>
      <c r="AB38" s="949"/>
      <c r="AC38" s="949"/>
      <c r="AD38" s="949"/>
      <c r="AE38" s="949"/>
      <c r="AF38" s="949"/>
      <c r="AG38" s="949"/>
    </row>
    <row r="39" spans="1:33">
      <c r="A39" s="769"/>
      <c r="C39" s="1019"/>
      <c r="D39" s="1018"/>
      <c r="E39" s="1018"/>
      <c r="F39" s="950" t="s">
        <v>2275</v>
      </c>
      <c r="G39" s="639">
        <v>2</v>
      </c>
      <c r="H39" s="496" t="s">
        <v>2276</v>
      </c>
      <c r="I39" s="996"/>
      <c r="J39" s="664" t="s">
        <v>1567</v>
      </c>
      <c r="K39" s="722">
        <v>3</v>
      </c>
      <c r="L39" s="677">
        <v>0.5</v>
      </c>
      <c r="M39" s="678"/>
      <c r="N39" s="679">
        <v>0.85</v>
      </c>
      <c r="O39" s="678"/>
      <c r="P39" s="678"/>
      <c r="Q39" s="678"/>
      <c r="R39" s="677">
        <v>0.43</v>
      </c>
      <c r="S39" s="677">
        <v>1.29</v>
      </c>
      <c r="T39" s="494"/>
      <c r="U39" s="495"/>
      <c r="X39" s="942"/>
      <c r="AB39" s="942"/>
      <c r="AC39" s="942"/>
      <c r="AD39" s="942"/>
      <c r="AE39" s="942"/>
      <c r="AF39" s="942"/>
      <c r="AG39" s="942"/>
    </row>
    <row r="40" spans="1:33">
      <c r="A40" s="769">
        <v>3</v>
      </c>
      <c r="B40" s="459" t="s">
        <v>2277</v>
      </c>
      <c r="C40" s="1019"/>
      <c r="D40" s="1018"/>
      <c r="E40" s="1018"/>
      <c r="F40" s="938" t="s">
        <v>2278</v>
      </c>
      <c r="G40" s="639">
        <v>2</v>
      </c>
      <c r="H40" s="496" t="s">
        <v>2277</v>
      </c>
      <c r="I40" s="996" t="s">
        <v>1750</v>
      </c>
      <c r="J40" s="664" t="s">
        <v>1566</v>
      </c>
      <c r="K40" s="722">
        <v>1</v>
      </c>
      <c r="L40" s="677">
        <v>17.13</v>
      </c>
      <c r="M40" s="678"/>
      <c r="N40" s="679">
        <v>3.2</v>
      </c>
      <c r="O40" s="678"/>
      <c r="P40" s="678"/>
      <c r="Q40" s="678"/>
      <c r="R40" s="677">
        <v>54.82</v>
      </c>
      <c r="S40" s="677">
        <v>54.82</v>
      </c>
      <c r="T40" s="494"/>
      <c r="U40" s="495"/>
      <c r="X40" s="949"/>
      <c r="AB40" s="949"/>
      <c r="AC40" s="949"/>
      <c r="AD40" s="949"/>
      <c r="AE40" s="949"/>
      <c r="AF40" s="949"/>
      <c r="AG40" s="949"/>
    </row>
    <row r="41" spans="1:33">
      <c r="A41" s="769"/>
      <c r="C41" s="1019"/>
      <c r="D41" s="1018"/>
      <c r="E41" s="1018"/>
      <c r="F41" s="943" t="s">
        <v>2279</v>
      </c>
      <c r="G41" s="639">
        <v>2</v>
      </c>
      <c r="H41" s="496" t="s">
        <v>2280</v>
      </c>
      <c r="I41" s="996"/>
      <c r="J41" s="664" t="s">
        <v>1567</v>
      </c>
      <c r="K41" s="722">
        <v>1</v>
      </c>
      <c r="L41" s="677">
        <v>3.83</v>
      </c>
      <c r="M41" s="678"/>
      <c r="N41" s="679">
        <v>0.85</v>
      </c>
      <c r="O41" s="678"/>
      <c r="P41" s="678"/>
      <c r="Q41" s="678"/>
      <c r="R41" s="677">
        <v>3.26</v>
      </c>
      <c r="S41" s="677">
        <v>3.26</v>
      </c>
      <c r="T41" s="494"/>
      <c r="U41" s="495"/>
      <c r="X41" s="942"/>
      <c r="AB41" s="942"/>
      <c r="AC41" s="942"/>
      <c r="AD41" s="942"/>
      <c r="AE41" s="942"/>
      <c r="AF41" s="942"/>
      <c r="AG41" s="942"/>
    </row>
    <row r="42" spans="1:33">
      <c r="A42" s="769">
        <v>3</v>
      </c>
      <c r="B42" s="459" t="s">
        <v>2281</v>
      </c>
      <c r="C42" s="1019"/>
      <c r="D42" s="1018"/>
      <c r="E42" s="1018"/>
      <c r="F42" s="938" t="s">
        <v>2282</v>
      </c>
      <c r="G42" s="639">
        <v>2</v>
      </c>
      <c r="H42" s="496" t="s">
        <v>2281</v>
      </c>
      <c r="I42" s="996" t="s">
        <v>1557</v>
      </c>
      <c r="J42" s="664" t="s">
        <v>1566</v>
      </c>
      <c r="K42" s="722">
        <v>1</v>
      </c>
      <c r="L42" s="677">
        <v>3.45</v>
      </c>
      <c r="M42" s="678"/>
      <c r="N42" s="679">
        <v>3.2</v>
      </c>
      <c r="O42" s="678"/>
      <c r="P42" s="678"/>
      <c r="Q42" s="678"/>
      <c r="R42" s="677">
        <v>11.04</v>
      </c>
      <c r="S42" s="677">
        <v>11.04</v>
      </c>
      <c r="T42" s="494"/>
      <c r="U42" s="495"/>
      <c r="X42" s="827"/>
      <c r="AB42" s="827"/>
      <c r="AC42" s="827"/>
      <c r="AD42" s="827"/>
      <c r="AE42" s="827"/>
      <c r="AF42" s="827"/>
      <c r="AG42" s="827"/>
    </row>
    <row r="43" spans="1:33">
      <c r="A43" s="769"/>
      <c r="C43" s="1019"/>
      <c r="D43" s="1018"/>
      <c r="E43" s="1018"/>
      <c r="F43" s="943" t="s">
        <v>1738</v>
      </c>
      <c r="G43" s="639">
        <v>2</v>
      </c>
      <c r="H43" s="496" t="s">
        <v>2283</v>
      </c>
      <c r="I43" s="996"/>
      <c r="J43" s="664" t="s">
        <v>1567</v>
      </c>
      <c r="K43" s="722">
        <v>1</v>
      </c>
      <c r="L43" s="677">
        <v>0.6</v>
      </c>
      <c r="M43" s="678"/>
      <c r="N43" s="679">
        <v>0.85</v>
      </c>
      <c r="O43" s="678"/>
      <c r="P43" s="678"/>
      <c r="Q43" s="678"/>
      <c r="R43" s="677">
        <v>0.51</v>
      </c>
      <c r="S43" s="677">
        <v>0.51</v>
      </c>
      <c r="T43" s="494"/>
      <c r="U43" s="495"/>
      <c r="X43" s="942"/>
      <c r="AB43" s="942"/>
      <c r="AC43" s="942"/>
      <c r="AD43" s="942"/>
      <c r="AE43" s="942"/>
      <c r="AF43" s="942"/>
      <c r="AG43" s="942"/>
    </row>
    <row r="44" spans="1:33">
      <c r="A44" s="769">
        <v>3</v>
      </c>
      <c r="B44" s="459" t="s">
        <v>2284</v>
      </c>
      <c r="C44" s="1019"/>
      <c r="D44" s="1018"/>
      <c r="E44" s="1018"/>
      <c r="F44" s="938" t="s">
        <v>1994</v>
      </c>
      <c r="G44" s="639">
        <v>2</v>
      </c>
      <c r="H44" s="496" t="s">
        <v>2284</v>
      </c>
      <c r="I44" s="996" t="s">
        <v>1751</v>
      </c>
      <c r="J44" s="664" t="s">
        <v>1566</v>
      </c>
      <c r="K44" s="722">
        <v>1</v>
      </c>
      <c r="L44" s="677">
        <v>4.0999999999999996</v>
      </c>
      <c r="M44" s="678"/>
      <c r="N44" s="679">
        <v>3</v>
      </c>
      <c r="O44" s="678"/>
      <c r="P44" s="678"/>
      <c r="Q44" s="678"/>
      <c r="R44" s="677">
        <v>12.3</v>
      </c>
      <c r="S44" s="677">
        <v>12.3</v>
      </c>
      <c r="T44" s="494"/>
      <c r="U44" s="495"/>
      <c r="X44" s="827"/>
      <c r="AB44" s="827"/>
      <c r="AC44" s="827"/>
      <c r="AD44" s="827"/>
      <c r="AE44" s="827"/>
      <c r="AF44" s="827"/>
      <c r="AG44" s="827"/>
    </row>
    <row r="45" spans="1:33">
      <c r="A45" s="769">
        <v>3</v>
      </c>
      <c r="B45" s="459" t="s">
        <v>2285</v>
      </c>
      <c r="C45" s="1019"/>
      <c r="D45" s="1018"/>
      <c r="E45" s="1018"/>
      <c r="F45" s="1036" t="s">
        <v>1995</v>
      </c>
      <c r="G45" s="639">
        <v>2</v>
      </c>
      <c r="H45" s="496" t="s">
        <v>2285</v>
      </c>
      <c r="I45" s="996" t="s">
        <v>1752</v>
      </c>
      <c r="J45" s="664" t="s">
        <v>1566</v>
      </c>
      <c r="K45" s="722">
        <v>1</v>
      </c>
      <c r="L45" s="677">
        <v>4.0999999999999996</v>
      </c>
      <c r="M45" s="678"/>
      <c r="N45" s="679">
        <v>3</v>
      </c>
      <c r="O45" s="678"/>
      <c r="P45" s="678"/>
      <c r="Q45" s="678"/>
      <c r="R45" s="677">
        <v>12.3</v>
      </c>
      <c r="S45" s="677">
        <v>12.3</v>
      </c>
      <c r="T45" s="494"/>
      <c r="U45" s="495"/>
      <c r="X45" s="827"/>
      <c r="AB45" s="827"/>
      <c r="AC45" s="827"/>
      <c r="AD45" s="827"/>
      <c r="AE45" s="827"/>
      <c r="AF45" s="827"/>
      <c r="AG45" s="827"/>
    </row>
    <row r="46" spans="1:33">
      <c r="A46" s="769">
        <v>3</v>
      </c>
      <c r="B46" s="459" t="s">
        <v>2286</v>
      </c>
      <c r="C46" s="1019"/>
      <c r="D46" s="1018"/>
      <c r="E46" s="1018"/>
      <c r="F46" s="1036" t="s">
        <v>1996</v>
      </c>
      <c r="G46" s="639">
        <v>2</v>
      </c>
      <c r="H46" s="496" t="s">
        <v>2286</v>
      </c>
      <c r="I46" s="996" t="s">
        <v>1753</v>
      </c>
      <c r="J46" s="664" t="s">
        <v>1566</v>
      </c>
      <c r="K46" s="722">
        <v>1</v>
      </c>
      <c r="L46" s="677">
        <v>4.22</v>
      </c>
      <c r="M46" s="678"/>
      <c r="N46" s="679">
        <v>3</v>
      </c>
      <c r="O46" s="678"/>
      <c r="P46" s="678"/>
      <c r="Q46" s="678"/>
      <c r="R46" s="677">
        <v>12.66</v>
      </c>
      <c r="S46" s="677">
        <v>12.66</v>
      </c>
      <c r="T46" s="494"/>
      <c r="U46" s="495"/>
      <c r="X46" s="827"/>
      <c r="AB46" s="827"/>
      <c r="AC46" s="827"/>
      <c r="AD46" s="827"/>
      <c r="AE46" s="827"/>
      <c r="AF46" s="827"/>
      <c r="AG46" s="827"/>
    </row>
    <row r="47" spans="1:33">
      <c r="A47" s="769">
        <v>3</v>
      </c>
      <c r="B47" s="459" t="s">
        <v>2287</v>
      </c>
      <c r="C47" s="1019"/>
      <c r="D47" s="1018"/>
      <c r="E47" s="1018"/>
      <c r="F47" s="1036" t="s">
        <v>1997</v>
      </c>
      <c r="G47" s="639">
        <v>2</v>
      </c>
      <c r="H47" s="496" t="s">
        <v>2287</v>
      </c>
      <c r="I47" s="996" t="s">
        <v>1754</v>
      </c>
      <c r="J47" s="664" t="s">
        <v>1566</v>
      </c>
      <c r="K47" s="722">
        <v>1</v>
      </c>
      <c r="L47" s="677">
        <v>3.3</v>
      </c>
      <c r="M47" s="678"/>
      <c r="N47" s="679">
        <v>3</v>
      </c>
      <c r="O47" s="678"/>
      <c r="P47" s="678"/>
      <c r="Q47" s="678"/>
      <c r="R47" s="677">
        <v>9.9</v>
      </c>
      <c r="S47" s="677">
        <v>9.9</v>
      </c>
      <c r="T47" s="494"/>
      <c r="U47" s="495"/>
      <c r="X47" s="827"/>
      <c r="AB47" s="827"/>
      <c r="AC47" s="827"/>
      <c r="AD47" s="827"/>
      <c r="AE47" s="827"/>
      <c r="AF47" s="827"/>
      <c r="AG47" s="827"/>
    </row>
    <row r="48" spans="1:33">
      <c r="A48" s="769">
        <v>3</v>
      </c>
      <c r="B48" s="459" t="s">
        <v>2288</v>
      </c>
      <c r="C48" s="1019"/>
      <c r="D48" s="1018"/>
      <c r="E48" s="1018"/>
      <c r="F48" s="1036" t="s">
        <v>1998</v>
      </c>
      <c r="G48" s="639">
        <v>2</v>
      </c>
      <c r="H48" s="496" t="s">
        <v>2288</v>
      </c>
      <c r="I48" s="996" t="s">
        <v>1755</v>
      </c>
      <c r="J48" s="664" t="s">
        <v>1566</v>
      </c>
      <c r="K48" s="722">
        <v>1</v>
      </c>
      <c r="L48" s="677">
        <v>7.2</v>
      </c>
      <c r="M48" s="678"/>
      <c r="N48" s="679">
        <v>3</v>
      </c>
      <c r="O48" s="678"/>
      <c r="P48" s="678"/>
      <c r="Q48" s="678"/>
      <c r="R48" s="677">
        <v>21.6</v>
      </c>
      <c r="S48" s="677">
        <v>21.6</v>
      </c>
      <c r="T48" s="494"/>
      <c r="U48" s="495"/>
      <c r="X48" s="827"/>
      <c r="AB48" s="827"/>
      <c r="AC48" s="827"/>
      <c r="AD48" s="827"/>
      <c r="AE48" s="827"/>
      <c r="AF48" s="827"/>
      <c r="AG48" s="827"/>
    </row>
    <row r="49" spans="1:33">
      <c r="A49" s="769">
        <v>3</v>
      </c>
      <c r="B49" s="459" t="s">
        <v>2289</v>
      </c>
      <c r="C49" s="1019"/>
      <c r="D49" s="1018"/>
      <c r="E49" s="1018"/>
      <c r="F49" s="1036" t="s">
        <v>1999</v>
      </c>
      <c r="G49" s="639">
        <v>2</v>
      </c>
      <c r="H49" s="496" t="s">
        <v>2289</v>
      </c>
      <c r="I49" s="996" t="s">
        <v>1756</v>
      </c>
      <c r="J49" s="664" t="s">
        <v>1566</v>
      </c>
      <c r="K49" s="722">
        <v>1</v>
      </c>
      <c r="L49" s="677">
        <v>5.0999999999999996</v>
      </c>
      <c r="M49" s="678"/>
      <c r="N49" s="679">
        <v>3</v>
      </c>
      <c r="O49" s="678"/>
      <c r="P49" s="678"/>
      <c r="Q49" s="678"/>
      <c r="R49" s="677">
        <v>15.3</v>
      </c>
      <c r="S49" s="677">
        <v>15.3</v>
      </c>
      <c r="T49" s="494"/>
      <c r="U49" s="495"/>
      <c r="X49" s="827"/>
      <c r="AB49" s="827"/>
      <c r="AC49" s="827"/>
      <c r="AD49" s="827"/>
      <c r="AE49" s="827"/>
      <c r="AF49" s="827"/>
      <c r="AG49" s="827"/>
    </row>
    <row r="50" spans="1:33">
      <c r="A50" s="769">
        <v>3</v>
      </c>
      <c r="B50" s="459" t="s">
        <v>2290</v>
      </c>
      <c r="C50" s="1019"/>
      <c r="D50" s="1018"/>
      <c r="E50" s="1018"/>
      <c r="F50" s="1036" t="s">
        <v>2000</v>
      </c>
      <c r="G50" s="639">
        <v>2</v>
      </c>
      <c r="H50" s="496" t="s">
        <v>2290</v>
      </c>
      <c r="I50" s="996" t="s">
        <v>1644</v>
      </c>
      <c r="J50" s="664" t="s">
        <v>1566</v>
      </c>
      <c r="K50" s="722">
        <v>1</v>
      </c>
      <c r="L50" s="677">
        <v>7.33</v>
      </c>
      <c r="M50" s="678"/>
      <c r="N50" s="679">
        <v>3</v>
      </c>
      <c r="O50" s="678"/>
      <c r="P50" s="678"/>
      <c r="Q50" s="678"/>
      <c r="R50" s="677">
        <v>21.99</v>
      </c>
      <c r="S50" s="677">
        <v>21.99</v>
      </c>
      <c r="T50" s="494"/>
      <c r="U50" s="495"/>
      <c r="X50" s="827"/>
      <c r="AB50" s="827"/>
      <c r="AC50" s="827"/>
      <c r="AD50" s="827"/>
      <c r="AE50" s="827"/>
      <c r="AF50" s="827"/>
      <c r="AG50" s="827"/>
    </row>
    <row r="51" spans="1:33">
      <c r="A51" s="769">
        <v>3</v>
      </c>
      <c r="B51" s="459" t="s">
        <v>2291</v>
      </c>
      <c r="C51" s="1019"/>
      <c r="D51" s="1018"/>
      <c r="E51" s="1018"/>
      <c r="F51" s="1036" t="s">
        <v>2001</v>
      </c>
      <c r="G51" s="639">
        <v>2</v>
      </c>
      <c r="H51" s="496" t="s">
        <v>2291</v>
      </c>
      <c r="I51" s="996" t="s">
        <v>1757</v>
      </c>
      <c r="J51" s="664" t="s">
        <v>1566</v>
      </c>
      <c r="K51" s="722">
        <v>1</v>
      </c>
      <c r="L51" s="677">
        <v>3.52</v>
      </c>
      <c r="M51" s="678"/>
      <c r="N51" s="679">
        <v>3</v>
      </c>
      <c r="O51" s="678"/>
      <c r="P51" s="678"/>
      <c r="Q51" s="678"/>
      <c r="R51" s="677">
        <v>10.56</v>
      </c>
      <c r="S51" s="677">
        <v>10.56</v>
      </c>
      <c r="T51" s="494"/>
      <c r="U51" s="495"/>
      <c r="X51" s="827"/>
      <c r="AB51" s="827"/>
      <c r="AC51" s="827"/>
      <c r="AD51" s="827"/>
      <c r="AE51" s="827"/>
      <c r="AF51" s="827"/>
      <c r="AG51" s="827"/>
    </row>
    <row r="52" spans="1:33">
      <c r="A52" s="769"/>
      <c r="B52" s="459" t="s">
        <v>2292</v>
      </c>
      <c r="C52" s="1019"/>
      <c r="D52" s="1018"/>
      <c r="E52" s="1018"/>
      <c r="F52" s="1036" t="s">
        <v>2002</v>
      </c>
      <c r="G52" s="639">
        <v>2</v>
      </c>
      <c r="H52" s="496" t="s">
        <v>2292</v>
      </c>
      <c r="I52" s="996" t="s">
        <v>1758</v>
      </c>
      <c r="J52" s="664" t="s">
        <v>1567</v>
      </c>
      <c r="K52" s="722">
        <v>1</v>
      </c>
      <c r="L52" s="677">
        <v>5.3</v>
      </c>
      <c r="M52" s="678"/>
      <c r="N52" s="679">
        <v>0.85</v>
      </c>
      <c r="O52" s="678"/>
      <c r="P52" s="678"/>
      <c r="Q52" s="678"/>
      <c r="R52" s="677">
        <v>4.51</v>
      </c>
      <c r="S52" s="677">
        <v>4.51</v>
      </c>
      <c r="T52" s="494"/>
      <c r="U52" s="495"/>
      <c r="X52" s="942"/>
      <c r="AB52" s="942"/>
      <c r="AC52" s="942"/>
      <c r="AD52" s="942"/>
      <c r="AE52" s="942"/>
      <c r="AF52" s="942"/>
      <c r="AG52" s="942"/>
    </row>
    <row r="53" spans="1:33">
      <c r="A53" s="769"/>
      <c r="B53" s="459" t="s">
        <v>2293</v>
      </c>
      <c r="C53" s="1019"/>
      <c r="D53" s="1018"/>
      <c r="E53" s="1018"/>
      <c r="F53" s="1036" t="s">
        <v>2003</v>
      </c>
      <c r="G53" s="639">
        <v>2</v>
      </c>
      <c r="H53" s="496" t="s">
        <v>2293</v>
      </c>
      <c r="I53" s="996" t="s">
        <v>1763</v>
      </c>
      <c r="J53" s="664"/>
      <c r="K53" s="722">
        <v>-1</v>
      </c>
      <c r="L53" s="677">
        <v>1</v>
      </c>
      <c r="M53" s="678"/>
      <c r="N53" s="679">
        <v>2.5</v>
      </c>
      <c r="O53" s="678"/>
      <c r="P53" s="678"/>
      <c r="Q53" s="678"/>
      <c r="R53" s="677">
        <v>2.5</v>
      </c>
      <c r="S53" s="677">
        <v>-2.5</v>
      </c>
      <c r="T53" s="494"/>
      <c r="U53" s="495"/>
      <c r="X53" s="944"/>
      <c r="AB53" s="944"/>
      <c r="AC53" s="944"/>
      <c r="AD53" s="944"/>
      <c r="AE53" s="944"/>
      <c r="AF53" s="944"/>
      <c r="AG53" s="944"/>
    </row>
    <row r="54" spans="1:33">
      <c r="A54" s="769"/>
      <c r="B54" s="459" t="s">
        <v>2294</v>
      </c>
      <c r="C54" s="1019"/>
      <c r="D54" s="1018"/>
      <c r="E54" s="1018"/>
      <c r="F54" s="1036" t="s">
        <v>2004</v>
      </c>
      <c r="G54" s="639">
        <v>2</v>
      </c>
      <c r="H54" s="496" t="s">
        <v>2294</v>
      </c>
      <c r="I54" s="996" t="s">
        <v>1713</v>
      </c>
      <c r="J54" s="664"/>
      <c r="K54" s="722">
        <v>-7</v>
      </c>
      <c r="L54" s="677">
        <v>0.9</v>
      </c>
      <c r="M54" s="678"/>
      <c r="N54" s="679">
        <v>2.5</v>
      </c>
      <c r="O54" s="678"/>
      <c r="P54" s="678"/>
      <c r="Q54" s="678"/>
      <c r="R54" s="677">
        <v>2.25</v>
      </c>
      <c r="S54" s="677">
        <v>-15.75</v>
      </c>
      <c r="T54" s="494"/>
      <c r="U54" s="495"/>
      <c r="X54" s="942"/>
      <c r="AB54" s="942"/>
      <c r="AC54" s="942"/>
      <c r="AD54" s="942"/>
      <c r="AE54" s="942"/>
      <c r="AF54" s="942"/>
      <c r="AG54" s="942"/>
    </row>
    <row r="55" spans="1:33">
      <c r="A55" s="769">
        <v>3</v>
      </c>
      <c r="B55" s="459" t="s">
        <v>2295</v>
      </c>
      <c r="C55" s="1019"/>
      <c r="D55" s="1018"/>
      <c r="E55" s="1018"/>
      <c r="F55" s="1036" t="s">
        <v>2005</v>
      </c>
      <c r="G55" s="639">
        <v>2</v>
      </c>
      <c r="H55" s="496" t="s">
        <v>2295</v>
      </c>
      <c r="I55" s="996" t="s">
        <v>1568</v>
      </c>
      <c r="J55" s="664"/>
      <c r="K55" s="722">
        <v>-5</v>
      </c>
      <c r="L55" s="677">
        <v>1.35</v>
      </c>
      <c r="M55" s="678"/>
      <c r="N55" s="679">
        <v>2.5</v>
      </c>
      <c r="O55" s="678"/>
      <c r="P55" s="678"/>
      <c r="Q55" s="678"/>
      <c r="R55" s="677">
        <v>3.38</v>
      </c>
      <c r="S55" s="677">
        <v>-16.899999999999999</v>
      </c>
      <c r="T55" s="494"/>
      <c r="U55" s="495"/>
      <c r="X55" s="827"/>
      <c r="AB55" s="827"/>
      <c r="AC55" s="827"/>
      <c r="AD55" s="827"/>
      <c r="AE55" s="827"/>
      <c r="AF55" s="827"/>
      <c r="AG55" s="827"/>
    </row>
    <row r="56" spans="1:33">
      <c r="A56" s="769">
        <v>3</v>
      </c>
      <c r="B56" s="459" t="s">
        <v>2296</v>
      </c>
      <c r="C56" s="1019"/>
      <c r="D56" s="1018"/>
      <c r="E56" s="1018"/>
      <c r="F56" s="1036" t="s">
        <v>2006</v>
      </c>
      <c r="G56" s="639">
        <v>2</v>
      </c>
      <c r="H56" s="496" t="s">
        <v>2296</v>
      </c>
      <c r="I56" s="996" t="s">
        <v>1569</v>
      </c>
      <c r="J56" s="664"/>
      <c r="K56" s="722">
        <v>-8</v>
      </c>
      <c r="L56" s="677">
        <v>0.8</v>
      </c>
      <c r="M56" s="678"/>
      <c r="N56" s="679">
        <v>2.5</v>
      </c>
      <c r="O56" s="678"/>
      <c r="P56" s="678"/>
      <c r="Q56" s="678"/>
      <c r="R56" s="677">
        <v>2</v>
      </c>
      <c r="S56" s="677">
        <v>-16</v>
      </c>
      <c r="T56" s="494"/>
      <c r="U56" s="495"/>
      <c r="X56" s="827"/>
      <c r="AB56" s="827"/>
      <c r="AC56" s="827"/>
      <c r="AD56" s="827"/>
      <c r="AE56" s="827"/>
      <c r="AF56" s="827"/>
      <c r="AG56" s="827"/>
    </row>
    <row r="57" spans="1:33">
      <c r="A57" s="769"/>
      <c r="B57" s="459" t="s">
        <v>2297</v>
      </c>
      <c r="C57" s="1019"/>
      <c r="D57" s="1018"/>
      <c r="E57" s="1018"/>
      <c r="F57" s="1036" t="s">
        <v>2007</v>
      </c>
      <c r="G57" s="639">
        <v>2</v>
      </c>
      <c r="H57" s="496" t="s">
        <v>2297</v>
      </c>
      <c r="I57" s="996" t="s">
        <v>1759</v>
      </c>
      <c r="J57" s="664"/>
      <c r="K57" s="722">
        <v>-2</v>
      </c>
      <c r="L57" s="677">
        <v>1.8</v>
      </c>
      <c r="M57" s="678"/>
      <c r="N57" s="679">
        <v>2.5</v>
      </c>
      <c r="O57" s="678"/>
      <c r="P57" s="678"/>
      <c r="Q57" s="678"/>
      <c r="R57" s="677">
        <v>4.5</v>
      </c>
      <c r="S57" s="677">
        <v>-9</v>
      </c>
      <c r="T57" s="494"/>
      <c r="U57" s="495"/>
      <c r="X57" s="942"/>
      <c r="AB57" s="942"/>
      <c r="AC57" s="942"/>
      <c r="AD57" s="942"/>
      <c r="AE57" s="942"/>
      <c r="AF57" s="942"/>
      <c r="AG57" s="942"/>
    </row>
    <row r="58" spans="1:33">
      <c r="A58" s="769"/>
      <c r="B58" s="459" t="s">
        <v>2298</v>
      </c>
      <c r="C58" s="1019"/>
      <c r="D58" s="1018"/>
      <c r="E58" s="1018"/>
      <c r="F58" s="1036" t="s">
        <v>2008</v>
      </c>
      <c r="G58" s="639">
        <v>2</v>
      </c>
      <c r="H58" s="496" t="s">
        <v>2298</v>
      </c>
      <c r="I58" s="996" t="s">
        <v>1761</v>
      </c>
      <c r="J58" s="664"/>
      <c r="K58" s="722">
        <v>-1</v>
      </c>
      <c r="L58" s="677">
        <v>1.6</v>
      </c>
      <c r="M58" s="678"/>
      <c r="N58" s="679">
        <v>2.5</v>
      </c>
      <c r="O58" s="678"/>
      <c r="P58" s="678"/>
      <c r="Q58" s="678"/>
      <c r="R58" s="677">
        <v>4</v>
      </c>
      <c r="S58" s="677">
        <v>-4</v>
      </c>
      <c r="T58" s="494"/>
      <c r="U58" s="495"/>
      <c r="X58" s="942"/>
      <c r="AB58" s="942"/>
      <c r="AC58" s="942"/>
      <c r="AD58" s="942"/>
      <c r="AE58" s="942"/>
      <c r="AF58" s="942"/>
      <c r="AG58" s="942"/>
    </row>
    <row r="59" spans="1:33">
      <c r="A59" s="769">
        <v>3</v>
      </c>
      <c r="B59" s="459" t="s">
        <v>2299</v>
      </c>
      <c r="C59" s="1019"/>
      <c r="D59" s="1018"/>
      <c r="E59" s="1018"/>
      <c r="F59" s="1036" t="s">
        <v>2009</v>
      </c>
      <c r="G59" s="639">
        <v>2</v>
      </c>
      <c r="H59" s="496" t="s">
        <v>2299</v>
      </c>
      <c r="I59" s="996" t="s">
        <v>1570</v>
      </c>
      <c r="J59" s="664"/>
      <c r="K59" s="722">
        <v>-3</v>
      </c>
      <c r="L59" s="677">
        <v>2.5</v>
      </c>
      <c r="M59" s="678"/>
      <c r="N59" s="679">
        <v>1.3</v>
      </c>
      <c r="O59" s="678"/>
      <c r="P59" s="678"/>
      <c r="Q59" s="678"/>
      <c r="R59" s="677">
        <v>3.25</v>
      </c>
      <c r="S59" s="677">
        <v>-9.75</v>
      </c>
      <c r="T59" s="494"/>
      <c r="U59" s="495"/>
      <c r="X59" s="827"/>
      <c r="AB59" s="827"/>
      <c r="AC59" s="827"/>
      <c r="AD59" s="827"/>
      <c r="AE59" s="827"/>
      <c r="AF59" s="827"/>
      <c r="AG59" s="827"/>
    </row>
    <row r="60" spans="1:33">
      <c r="A60" s="769">
        <v>3</v>
      </c>
      <c r="B60" s="459" t="s">
        <v>2300</v>
      </c>
      <c r="C60" s="1019"/>
      <c r="D60" s="1018"/>
      <c r="E60" s="1018"/>
      <c r="F60" s="1036" t="s">
        <v>2010</v>
      </c>
      <c r="G60" s="639">
        <v>2</v>
      </c>
      <c r="H60" s="496" t="s">
        <v>2300</v>
      </c>
      <c r="I60" s="996" t="s">
        <v>1714</v>
      </c>
      <c r="J60" s="664"/>
      <c r="K60" s="722">
        <v>-4</v>
      </c>
      <c r="L60" s="677">
        <v>1.5</v>
      </c>
      <c r="M60" s="678"/>
      <c r="N60" s="679">
        <v>0.7</v>
      </c>
      <c r="O60" s="678"/>
      <c r="P60" s="678"/>
      <c r="Q60" s="678"/>
      <c r="R60" s="677">
        <v>1.05</v>
      </c>
      <c r="S60" s="677">
        <v>-4.2</v>
      </c>
      <c r="T60" s="494"/>
      <c r="U60" s="495"/>
      <c r="X60" s="827"/>
      <c r="AB60" s="827"/>
      <c r="AC60" s="827"/>
      <c r="AD60" s="827"/>
      <c r="AE60" s="827"/>
      <c r="AF60" s="827"/>
      <c r="AG60" s="827"/>
    </row>
    <row r="61" spans="1:33">
      <c r="A61" s="769">
        <v>3</v>
      </c>
      <c r="B61" s="459" t="s">
        <v>2301</v>
      </c>
      <c r="C61" s="1019"/>
      <c r="D61" s="1018"/>
      <c r="E61" s="1018"/>
      <c r="F61" s="1036" t="s">
        <v>2011</v>
      </c>
      <c r="G61" s="639">
        <v>2</v>
      </c>
      <c r="H61" s="496" t="s">
        <v>2301</v>
      </c>
      <c r="I61" s="996" t="s">
        <v>1760</v>
      </c>
      <c r="J61" s="664"/>
      <c r="K61" s="722">
        <v>-3</v>
      </c>
      <c r="L61" s="677">
        <v>0.8</v>
      </c>
      <c r="M61" s="678"/>
      <c r="N61" s="679">
        <v>1.3</v>
      </c>
      <c r="O61" s="678"/>
      <c r="P61" s="678"/>
      <c r="Q61" s="678"/>
      <c r="R61" s="677">
        <v>1.04</v>
      </c>
      <c r="S61" s="677">
        <v>-3.12</v>
      </c>
      <c r="T61" s="494"/>
      <c r="U61" s="495"/>
      <c r="X61" s="827"/>
      <c r="AB61" s="827"/>
      <c r="AC61" s="827"/>
      <c r="AD61" s="827"/>
      <c r="AE61" s="827"/>
      <c r="AF61" s="827"/>
      <c r="AG61" s="827"/>
    </row>
    <row r="62" spans="1:33">
      <c r="A62" s="769"/>
      <c r="B62" s="459" t="s">
        <v>2302</v>
      </c>
      <c r="C62" s="1019"/>
      <c r="D62" s="1018"/>
      <c r="E62" s="1018"/>
      <c r="F62" s="1036" t="s">
        <v>2012</v>
      </c>
      <c r="G62" s="639">
        <v>2</v>
      </c>
      <c r="H62" s="496" t="s">
        <v>2302</v>
      </c>
      <c r="I62" s="996" t="s">
        <v>1571</v>
      </c>
      <c r="J62" s="664"/>
      <c r="K62" s="722">
        <v>-1</v>
      </c>
      <c r="L62" s="677">
        <v>1.5</v>
      </c>
      <c r="M62" s="678"/>
      <c r="N62" s="679">
        <v>1.3</v>
      </c>
      <c r="O62" s="678"/>
      <c r="P62" s="678"/>
      <c r="Q62" s="678"/>
      <c r="R62" s="677">
        <v>1.95</v>
      </c>
      <c r="S62" s="677">
        <v>-1.95</v>
      </c>
      <c r="T62" s="494"/>
      <c r="U62" s="495"/>
      <c r="X62" s="942"/>
      <c r="AB62" s="942"/>
      <c r="AC62" s="942"/>
      <c r="AD62" s="942"/>
      <c r="AE62" s="942"/>
      <c r="AF62" s="942"/>
      <c r="AG62" s="942"/>
    </row>
    <row r="63" spans="1:33">
      <c r="A63" s="769"/>
      <c r="B63" s="459" t="s">
        <v>2303</v>
      </c>
      <c r="C63" s="1019"/>
      <c r="D63" s="1018"/>
      <c r="E63" s="1018"/>
      <c r="F63" s="1036" t="s">
        <v>2013</v>
      </c>
      <c r="G63" s="639">
        <v>2</v>
      </c>
      <c r="H63" s="496" t="s">
        <v>2303</v>
      </c>
      <c r="I63" s="996" t="s">
        <v>1762</v>
      </c>
      <c r="J63" s="664"/>
      <c r="K63" s="722">
        <v>-1</v>
      </c>
      <c r="L63" s="677">
        <v>0.5</v>
      </c>
      <c r="M63" s="678"/>
      <c r="N63" s="679">
        <v>0.7</v>
      </c>
      <c r="O63" s="678"/>
      <c r="P63" s="678"/>
      <c r="Q63" s="678"/>
      <c r="R63" s="677">
        <v>0.35</v>
      </c>
      <c r="S63" s="677">
        <v>-0.35</v>
      </c>
      <c r="T63" s="494"/>
      <c r="U63" s="495"/>
      <c r="X63" s="942"/>
      <c r="AB63" s="942"/>
      <c r="AC63" s="942"/>
      <c r="AD63" s="942"/>
      <c r="AE63" s="942"/>
      <c r="AF63" s="942"/>
      <c r="AG63" s="942"/>
    </row>
    <row r="64" spans="1:33" ht="45">
      <c r="A64" s="769">
        <v>2</v>
      </c>
      <c r="B64" s="459" t="s">
        <v>2028</v>
      </c>
      <c r="C64" s="1019" t="s">
        <v>102</v>
      </c>
      <c r="D64" s="1018">
        <v>93203</v>
      </c>
      <c r="E64" s="1018" t="s">
        <v>106</v>
      </c>
      <c r="F64" s="245">
        <v>2</v>
      </c>
      <c r="G64" s="639">
        <v>2</v>
      </c>
      <c r="H64" s="493" t="s">
        <v>2028</v>
      </c>
      <c r="I64" s="695" t="s">
        <v>1406</v>
      </c>
      <c r="J64" s="701" t="s">
        <v>1434</v>
      </c>
      <c r="K64" s="696"/>
      <c r="L64" s="692"/>
      <c r="M64" s="692"/>
      <c r="N64" s="692"/>
      <c r="O64" s="692"/>
      <c r="P64" s="692"/>
      <c r="Q64" s="692"/>
      <c r="R64" s="494"/>
      <c r="S64" s="494"/>
      <c r="T64" s="692">
        <v>200.45</v>
      </c>
      <c r="U64" s="244" t="s">
        <v>104</v>
      </c>
      <c r="X64" s="777"/>
      <c r="AB64" s="777"/>
      <c r="AC64" s="777"/>
      <c r="AD64" s="777"/>
      <c r="AE64" s="777"/>
      <c r="AF64" s="777"/>
      <c r="AG64" s="777"/>
    </row>
    <row r="65" spans="1:33">
      <c r="A65" s="769">
        <v>3</v>
      </c>
      <c r="B65" s="459" t="s">
        <v>2304</v>
      </c>
      <c r="C65" s="1019"/>
      <c r="D65" s="1018"/>
      <c r="E65" s="1018"/>
      <c r="F65" s="830" t="s">
        <v>2027</v>
      </c>
      <c r="G65" s="639">
        <v>2</v>
      </c>
      <c r="H65" s="496" t="s">
        <v>2304</v>
      </c>
      <c r="I65" s="996" t="s">
        <v>1739</v>
      </c>
      <c r="J65" s="664" t="s">
        <v>1566</v>
      </c>
      <c r="K65" s="722">
        <v>1</v>
      </c>
      <c r="L65" s="677">
        <v>8.64</v>
      </c>
      <c r="M65" s="678"/>
      <c r="N65" s="679"/>
      <c r="O65" s="678"/>
      <c r="P65" s="678"/>
      <c r="Q65" s="678"/>
      <c r="R65" s="677">
        <v>8.64</v>
      </c>
      <c r="S65" s="677">
        <v>8.64</v>
      </c>
      <c r="T65" s="494"/>
      <c r="U65" s="495"/>
      <c r="X65" s="829"/>
      <c r="AB65" s="829"/>
      <c r="AC65" s="829"/>
      <c r="AD65" s="829"/>
      <c r="AE65" s="829"/>
      <c r="AF65" s="829"/>
      <c r="AG65" s="829"/>
    </row>
    <row r="66" spans="1:33">
      <c r="A66" s="769">
        <v>3</v>
      </c>
      <c r="B66" s="459" t="s">
        <v>2305</v>
      </c>
      <c r="C66" s="1019"/>
      <c r="D66" s="1018"/>
      <c r="E66" s="1018"/>
      <c r="F66" s="830" t="s">
        <v>2028</v>
      </c>
      <c r="G66" s="639">
        <v>2</v>
      </c>
      <c r="H66" s="496" t="s">
        <v>2305</v>
      </c>
      <c r="I66" s="996" t="s">
        <v>1740</v>
      </c>
      <c r="J66" s="664" t="s">
        <v>1566</v>
      </c>
      <c r="K66" s="722">
        <v>1</v>
      </c>
      <c r="L66" s="677">
        <v>4.3</v>
      </c>
      <c r="M66" s="678"/>
      <c r="N66" s="679"/>
      <c r="O66" s="678"/>
      <c r="P66" s="678"/>
      <c r="Q66" s="678"/>
      <c r="R66" s="677">
        <v>4.3</v>
      </c>
      <c r="S66" s="677">
        <v>4.3</v>
      </c>
      <c r="T66" s="494"/>
      <c r="U66" s="495"/>
      <c r="X66" s="829"/>
      <c r="AB66" s="829"/>
      <c r="AC66" s="829"/>
      <c r="AD66" s="829"/>
      <c r="AE66" s="829"/>
      <c r="AF66" s="829"/>
      <c r="AG66" s="829"/>
    </row>
    <row r="67" spans="1:33">
      <c r="A67" s="769">
        <v>3</v>
      </c>
      <c r="B67" s="459" t="s">
        <v>2306</v>
      </c>
      <c r="C67" s="1019"/>
      <c r="D67" s="1018"/>
      <c r="E67" s="1018"/>
      <c r="F67" s="830" t="s">
        <v>2029</v>
      </c>
      <c r="G67" s="639">
        <v>2</v>
      </c>
      <c r="H67" s="496" t="s">
        <v>2306</v>
      </c>
      <c r="I67" s="996" t="s">
        <v>1741</v>
      </c>
      <c r="J67" s="664" t="s">
        <v>1566</v>
      </c>
      <c r="K67" s="722">
        <v>1</v>
      </c>
      <c r="L67" s="677">
        <v>16.73</v>
      </c>
      <c r="M67" s="678"/>
      <c r="N67" s="679"/>
      <c r="O67" s="678"/>
      <c r="P67" s="678"/>
      <c r="Q67" s="678"/>
      <c r="R67" s="677">
        <v>16.73</v>
      </c>
      <c r="S67" s="677">
        <v>16.73</v>
      </c>
      <c r="T67" s="494"/>
      <c r="U67" s="495"/>
      <c r="X67" s="829"/>
      <c r="AB67" s="829"/>
      <c r="AC67" s="829"/>
      <c r="AD67" s="829"/>
      <c r="AE67" s="829"/>
      <c r="AF67" s="829"/>
      <c r="AG67" s="829"/>
    </row>
    <row r="68" spans="1:33">
      <c r="A68" s="769">
        <v>3</v>
      </c>
      <c r="B68" s="459" t="s">
        <v>2307</v>
      </c>
      <c r="C68" s="1019"/>
      <c r="D68" s="1018"/>
      <c r="E68" s="1018"/>
      <c r="F68" s="830" t="s">
        <v>2030</v>
      </c>
      <c r="G68" s="639">
        <v>2</v>
      </c>
      <c r="H68" s="496" t="s">
        <v>2307</v>
      </c>
      <c r="I68" s="996" t="s">
        <v>1742</v>
      </c>
      <c r="J68" s="664" t="s">
        <v>1566</v>
      </c>
      <c r="K68" s="722">
        <v>1</v>
      </c>
      <c r="L68" s="677">
        <v>6.3</v>
      </c>
      <c r="M68" s="678"/>
      <c r="N68" s="679"/>
      <c r="O68" s="678"/>
      <c r="P68" s="678"/>
      <c r="Q68" s="678"/>
      <c r="R68" s="677">
        <v>6.3</v>
      </c>
      <c r="S68" s="677">
        <v>6.3</v>
      </c>
      <c r="T68" s="494"/>
      <c r="U68" s="495"/>
      <c r="X68" s="829"/>
      <c r="AB68" s="829"/>
      <c r="AC68" s="829"/>
      <c r="AD68" s="829"/>
      <c r="AE68" s="829"/>
      <c r="AF68" s="829"/>
      <c r="AG68" s="829"/>
    </row>
    <row r="69" spans="1:33">
      <c r="A69" s="769">
        <v>3</v>
      </c>
      <c r="B69" s="459" t="s">
        <v>2308</v>
      </c>
      <c r="C69" s="1019"/>
      <c r="D69" s="1018"/>
      <c r="E69" s="1018"/>
      <c r="F69" s="950" t="s">
        <v>2031</v>
      </c>
      <c r="G69" s="639">
        <v>2</v>
      </c>
      <c r="H69" s="496" t="s">
        <v>2308</v>
      </c>
      <c r="I69" s="996" t="s">
        <v>1743</v>
      </c>
      <c r="J69" s="664" t="s">
        <v>1566</v>
      </c>
      <c r="K69" s="722">
        <v>1</v>
      </c>
      <c r="L69" s="677">
        <v>10.119999999999999</v>
      </c>
      <c r="M69" s="678"/>
      <c r="N69" s="679"/>
      <c r="O69" s="678"/>
      <c r="P69" s="678"/>
      <c r="Q69" s="678"/>
      <c r="R69" s="677">
        <v>10.119999999999999</v>
      </c>
      <c r="S69" s="677">
        <v>10.119999999999999</v>
      </c>
      <c r="T69" s="494"/>
      <c r="U69" s="495"/>
      <c r="X69" s="829"/>
      <c r="AB69" s="829"/>
      <c r="AC69" s="829"/>
      <c r="AD69" s="829"/>
      <c r="AE69" s="829"/>
      <c r="AF69" s="829"/>
      <c r="AG69" s="829"/>
    </row>
    <row r="70" spans="1:33">
      <c r="A70" s="769">
        <v>3</v>
      </c>
      <c r="B70" s="459" t="s">
        <v>2309</v>
      </c>
      <c r="C70" s="1019"/>
      <c r="D70" s="1018"/>
      <c r="E70" s="1018"/>
      <c r="F70" s="950" t="s">
        <v>2310</v>
      </c>
      <c r="G70" s="639">
        <v>2</v>
      </c>
      <c r="H70" s="496" t="s">
        <v>2309</v>
      </c>
      <c r="I70" s="996" t="s">
        <v>1744</v>
      </c>
      <c r="J70" s="664" t="s">
        <v>1566</v>
      </c>
      <c r="K70" s="722">
        <v>1</v>
      </c>
      <c r="L70" s="677">
        <v>6.43</v>
      </c>
      <c r="M70" s="678"/>
      <c r="N70" s="679"/>
      <c r="O70" s="678"/>
      <c r="P70" s="678"/>
      <c r="Q70" s="678"/>
      <c r="R70" s="677">
        <v>6.43</v>
      </c>
      <c r="S70" s="677">
        <v>6.43</v>
      </c>
      <c r="T70" s="494"/>
      <c r="U70" s="495"/>
      <c r="X70" s="829"/>
      <c r="AB70" s="829"/>
      <c r="AC70" s="829"/>
      <c r="AD70" s="829"/>
      <c r="AE70" s="829"/>
      <c r="AF70" s="829"/>
      <c r="AG70" s="829"/>
    </row>
    <row r="71" spans="1:33">
      <c r="A71" s="769">
        <v>3</v>
      </c>
      <c r="B71" s="459" t="s">
        <v>2311</v>
      </c>
      <c r="C71" s="1019"/>
      <c r="D71" s="1018"/>
      <c r="E71" s="1018"/>
      <c r="F71" s="950" t="s">
        <v>2312</v>
      </c>
      <c r="G71" s="639">
        <v>2</v>
      </c>
      <c r="H71" s="496" t="s">
        <v>2311</v>
      </c>
      <c r="I71" s="996" t="s">
        <v>1712</v>
      </c>
      <c r="J71" s="664" t="s">
        <v>1566</v>
      </c>
      <c r="K71" s="722">
        <v>1</v>
      </c>
      <c r="L71" s="677">
        <v>14.13</v>
      </c>
      <c r="M71" s="678"/>
      <c r="N71" s="679"/>
      <c r="O71" s="678"/>
      <c r="P71" s="678"/>
      <c r="Q71" s="678"/>
      <c r="R71" s="677">
        <v>14.13</v>
      </c>
      <c r="S71" s="677">
        <v>14.13</v>
      </c>
      <c r="T71" s="494"/>
      <c r="U71" s="495"/>
      <c r="X71" s="829"/>
      <c r="AB71" s="829"/>
      <c r="AC71" s="829"/>
      <c r="AD71" s="829"/>
      <c r="AE71" s="829"/>
      <c r="AF71" s="829"/>
      <c r="AG71" s="829"/>
    </row>
    <row r="72" spans="1:33">
      <c r="A72" s="769">
        <v>3</v>
      </c>
      <c r="B72" s="459" t="s">
        <v>2313</v>
      </c>
      <c r="C72" s="1019"/>
      <c r="D72" s="1018"/>
      <c r="E72" s="1018"/>
      <c r="F72" s="950" t="s">
        <v>2314</v>
      </c>
      <c r="G72" s="639">
        <v>2</v>
      </c>
      <c r="H72" s="496" t="s">
        <v>2313</v>
      </c>
      <c r="I72" s="996" t="s">
        <v>1745</v>
      </c>
      <c r="J72" s="664" t="s">
        <v>1566</v>
      </c>
      <c r="K72" s="722">
        <v>1</v>
      </c>
      <c r="L72" s="677">
        <v>6.43</v>
      </c>
      <c r="M72" s="678"/>
      <c r="N72" s="679"/>
      <c r="O72" s="678"/>
      <c r="P72" s="678"/>
      <c r="Q72" s="678"/>
      <c r="R72" s="677">
        <v>6.43</v>
      </c>
      <c r="S72" s="677">
        <v>6.43</v>
      </c>
      <c r="T72" s="494"/>
      <c r="U72" s="495"/>
      <c r="X72" s="829"/>
      <c r="AB72" s="829"/>
      <c r="AC72" s="829"/>
      <c r="AD72" s="829"/>
      <c r="AE72" s="829"/>
      <c r="AF72" s="829"/>
      <c r="AG72" s="829"/>
    </row>
    <row r="73" spans="1:33">
      <c r="A73" s="769">
        <v>3</v>
      </c>
      <c r="B73" s="459" t="s">
        <v>2315</v>
      </c>
      <c r="C73" s="1019"/>
      <c r="D73" s="1018"/>
      <c r="E73" s="1018"/>
      <c r="F73" s="950" t="s">
        <v>2316</v>
      </c>
      <c r="G73" s="639">
        <v>2</v>
      </c>
      <c r="H73" s="496" t="s">
        <v>2315</v>
      </c>
      <c r="I73" s="996" t="s">
        <v>1746</v>
      </c>
      <c r="J73" s="664" t="s">
        <v>1566</v>
      </c>
      <c r="K73" s="722">
        <v>1</v>
      </c>
      <c r="L73" s="677">
        <v>14</v>
      </c>
      <c r="M73" s="678"/>
      <c r="N73" s="679"/>
      <c r="O73" s="678"/>
      <c r="P73" s="678"/>
      <c r="Q73" s="678"/>
      <c r="R73" s="677">
        <v>14</v>
      </c>
      <c r="S73" s="677">
        <v>14</v>
      </c>
      <c r="T73" s="494"/>
      <c r="U73" s="495"/>
      <c r="X73" s="829"/>
      <c r="AB73" s="829"/>
      <c r="AC73" s="829"/>
      <c r="AD73" s="829"/>
      <c r="AE73" s="829"/>
      <c r="AF73" s="829"/>
      <c r="AG73" s="829"/>
    </row>
    <row r="74" spans="1:33">
      <c r="A74" s="769">
        <v>3</v>
      </c>
      <c r="B74" s="459" t="s">
        <v>2317</v>
      </c>
      <c r="C74" s="1019"/>
      <c r="D74" s="1018"/>
      <c r="E74" s="1018"/>
      <c r="F74" s="950" t="s">
        <v>2318</v>
      </c>
      <c r="G74" s="639">
        <v>2</v>
      </c>
      <c r="H74" s="496" t="s">
        <v>2317</v>
      </c>
      <c r="I74" s="996" t="s">
        <v>1747</v>
      </c>
      <c r="J74" s="664" t="s">
        <v>1566</v>
      </c>
      <c r="K74" s="722">
        <v>1</v>
      </c>
      <c r="L74" s="677">
        <v>5.54</v>
      </c>
      <c r="M74" s="678"/>
      <c r="N74" s="679"/>
      <c r="O74" s="678"/>
      <c r="P74" s="678"/>
      <c r="Q74" s="678"/>
      <c r="R74" s="677">
        <v>5.54</v>
      </c>
      <c r="S74" s="677">
        <v>5.54</v>
      </c>
      <c r="T74" s="494"/>
      <c r="U74" s="495"/>
      <c r="X74" s="829"/>
      <c r="AB74" s="829"/>
      <c r="AC74" s="829"/>
      <c r="AD74" s="829"/>
      <c r="AE74" s="829"/>
      <c r="AF74" s="829"/>
      <c r="AG74" s="829"/>
    </row>
    <row r="75" spans="1:33">
      <c r="A75" s="769">
        <v>3</v>
      </c>
      <c r="B75" s="459" t="s">
        <v>2319</v>
      </c>
      <c r="C75" s="1019"/>
      <c r="D75" s="1018"/>
      <c r="E75" s="1018"/>
      <c r="F75" s="950" t="s">
        <v>2320</v>
      </c>
      <c r="G75" s="639">
        <v>2</v>
      </c>
      <c r="H75" s="496" t="s">
        <v>2319</v>
      </c>
      <c r="I75" s="996" t="s">
        <v>1565</v>
      </c>
      <c r="J75" s="664" t="s">
        <v>1566</v>
      </c>
      <c r="K75" s="722">
        <v>1</v>
      </c>
      <c r="L75" s="677">
        <v>3.73</v>
      </c>
      <c r="M75" s="678"/>
      <c r="N75" s="679"/>
      <c r="O75" s="678"/>
      <c r="P75" s="678"/>
      <c r="Q75" s="678"/>
      <c r="R75" s="677">
        <v>3.73</v>
      </c>
      <c r="S75" s="677">
        <v>3.73</v>
      </c>
      <c r="T75" s="494"/>
      <c r="U75" s="495"/>
      <c r="X75" s="829"/>
      <c r="AB75" s="829"/>
      <c r="AC75" s="829"/>
      <c r="AD75" s="829"/>
      <c r="AE75" s="829"/>
      <c r="AF75" s="829"/>
      <c r="AG75" s="829"/>
    </row>
    <row r="76" spans="1:33">
      <c r="A76" s="769">
        <v>3</v>
      </c>
      <c r="B76" s="459" t="s">
        <v>2321</v>
      </c>
      <c r="C76" s="1019"/>
      <c r="D76" s="1018"/>
      <c r="E76" s="1018"/>
      <c r="F76" s="950" t="s">
        <v>2322</v>
      </c>
      <c r="G76" s="639">
        <v>2</v>
      </c>
      <c r="H76" s="496" t="s">
        <v>2321</v>
      </c>
      <c r="I76" s="996" t="s">
        <v>1748</v>
      </c>
      <c r="J76" s="664" t="s">
        <v>1566</v>
      </c>
      <c r="K76" s="722">
        <v>1</v>
      </c>
      <c r="L76" s="677">
        <v>25.44</v>
      </c>
      <c r="M76" s="678"/>
      <c r="N76" s="679"/>
      <c r="O76" s="678"/>
      <c r="P76" s="678"/>
      <c r="Q76" s="678"/>
      <c r="R76" s="677">
        <v>25.44</v>
      </c>
      <c r="S76" s="677">
        <v>25.44</v>
      </c>
      <c r="T76" s="494"/>
      <c r="U76" s="495"/>
      <c r="X76" s="829"/>
      <c r="AB76" s="829"/>
      <c r="AC76" s="829"/>
      <c r="AD76" s="829"/>
      <c r="AE76" s="829"/>
      <c r="AF76" s="829"/>
      <c r="AG76" s="829"/>
    </row>
    <row r="77" spans="1:33">
      <c r="A77" s="769">
        <v>3</v>
      </c>
      <c r="B77" s="459" t="s">
        <v>2323</v>
      </c>
      <c r="C77" s="1019"/>
      <c r="D77" s="1018"/>
      <c r="E77" s="1018"/>
      <c r="F77" s="950" t="s">
        <v>2324</v>
      </c>
      <c r="G77" s="639">
        <v>2</v>
      </c>
      <c r="H77" s="496" t="s">
        <v>2323</v>
      </c>
      <c r="I77" s="996" t="s">
        <v>1749</v>
      </c>
      <c r="J77" s="664" t="s">
        <v>1566</v>
      </c>
      <c r="K77" s="722">
        <v>1</v>
      </c>
      <c r="L77" s="677">
        <v>14.53</v>
      </c>
      <c r="M77" s="678"/>
      <c r="N77" s="679"/>
      <c r="O77" s="678"/>
      <c r="P77" s="678"/>
      <c r="Q77" s="678"/>
      <c r="R77" s="677">
        <v>14.53</v>
      </c>
      <c r="S77" s="677">
        <v>14.53</v>
      </c>
      <c r="T77" s="494"/>
      <c r="U77" s="495"/>
      <c r="X77" s="829"/>
      <c r="AB77" s="829"/>
      <c r="AC77" s="829"/>
      <c r="AD77" s="829"/>
      <c r="AE77" s="829"/>
      <c r="AF77" s="829"/>
      <c r="AG77" s="829"/>
    </row>
    <row r="78" spans="1:33">
      <c r="A78" s="769">
        <v>3</v>
      </c>
      <c r="B78" s="459" t="s">
        <v>2325</v>
      </c>
      <c r="C78" s="1019"/>
      <c r="D78" s="1018"/>
      <c r="E78" s="1018"/>
      <c r="F78" s="950" t="s">
        <v>2326</v>
      </c>
      <c r="G78" s="639">
        <v>2</v>
      </c>
      <c r="H78" s="496" t="s">
        <v>2325</v>
      </c>
      <c r="I78" s="996" t="s">
        <v>1750</v>
      </c>
      <c r="J78" s="664" t="s">
        <v>1566</v>
      </c>
      <c r="K78" s="722">
        <v>1</v>
      </c>
      <c r="L78" s="677">
        <v>17.13</v>
      </c>
      <c r="M78" s="678"/>
      <c r="N78" s="679"/>
      <c r="O78" s="678"/>
      <c r="P78" s="678"/>
      <c r="Q78" s="678"/>
      <c r="R78" s="677">
        <v>17.13</v>
      </c>
      <c r="S78" s="677">
        <v>17.13</v>
      </c>
      <c r="T78" s="494"/>
      <c r="U78" s="495"/>
      <c r="X78" s="829"/>
      <c r="AB78" s="829"/>
      <c r="AC78" s="829"/>
      <c r="AD78" s="829"/>
      <c r="AE78" s="829"/>
      <c r="AF78" s="829"/>
      <c r="AG78" s="829"/>
    </row>
    <row r="79" spans="1:33">
      <c r="A79" s="769">
        <v>3</v>
      </c>
      <c r="B79" s="459" t="s">
        <v>2327</v>
      </c>
      <c r="C79" s="1019"/>
      <c r="D79" s="1018"/>
      <c r="E79" s="1018"/>
      <c r="F79" s="950" t="s">
        <v>2328</v>
      </c>
      <c r="G79" s="639">
        <v>2</v>
      </c>
      <c r="H79" s="496" t="s">
        <v>2327</v>
      </c>
      <c r="I79" s="996" t="s">
        <v>1557</v>
      </c>
      <c r="J79" s="664" t="s">
        <v>1566</v>
      </c>
      <c r="K79" s="722">
        <v>1</v>
      </c>
      <c r="L79" s="677">
        <v>3.45</v>
      </c>
      <c r="M79" s="678"/>
      <c r="N79" s="679"/>
      <c r="O79" s="678"/>
      <c r="P79" s="678"/>
      <c r="Q79" s="678"/>
      <c r="R79" s="677">
        <v>3.45</v>
      </c>
      <c r="S79" s="677">
        <v>3.45</v>
      </c>
      <c r="T79" s="494"/>
      <c r="U79" s="495"/>
      <c r="X79" s="829"/>
      <c r="AB79" s="829"/>
      <c r="AC79" s="829"/>
      <c r="AD79" s="829"/>
      <c r="AE79" s="829"/>
      <c r="AF79" s="829"/>
      <c r="AG79" s="829"/>
    </row>
    <row r="80" spans="1:33">
      <c r="A80" s="769">
        <v>3</v>
      </c>
      <c r="B80" s="459" t="s">
        <v>2329</v>
      </c>
      <c r="C80" s="1019"/>
      <c r="D80" s="1018"/>
      <c r="E80" s="1018"/>
      <c r="F80" s="950" t="s">
        <v>2330</v>
      </c>
      <c r="G80" s="639">
        <v>2</v>
      </c>
      <c r="H80" s="496" t="s">
        <v>2329</v>
      </c>
      <c r="I80" s="996" t="s">
        <v>1751</v>
      </c>
      <c r="J80" s="664" t="s">
        <v>1566</v>
      </c>
      <c r="K80" s="722">
        <v>1</v>
      </c>
      <c r="L80" s="677">
        <v>4.0999999999999996</v>
      </c>
      <c r="M80" s="678"/>
      <c r="N80" s="679"/>
      <c r="O80" s="678"/>
      <c r="P80" s="678"/>
      <c r="Q80" s="678"/>
      <c r="R80" s="677">
        <v>4.0999999999999996</v>
      </c>
      <c r="S80" s="677">
        <v>4.0999999999999996</v>
      </c>
      <c r="T80" s="494"/>
      <c r="U80" s="495"/>
      <c r="X80" s="829"/>
      <c r="AB80" s="829"/>
      <c r="AC80" s="829"/>
      <c r="AD80" s="829"/>
      <c r="AE80" s="829"/>
      <c r="AF80" s="829"/>
      <c r="AG80" s="829"/>
    </row>
    <row r="81" spans="1:33">
      <c r="A81" s="769">
        <v>3</v>
      </c>
      <c r="B81" s="459" t="s">
        <v>2331</v>
      </c>
      <c r="C81" s="1019"/>
      <c r="D81" s="1018"/>
      <c r="E81" s="1018"/>
      <c r="F81" s="950" t="s">
        <v>2332</v>
      </c>
      <c r="G81" s="639">
        <v>2</v>
      </c>
      <c r="H81" s="496" t="s">
        <v>2331</v>
      </c>
      <c r="I81" s="996" t="s">
        <v>1752</v>
      </c>
      <c r="J81" s="664" t="s">
        <v>1566</v>
      </c>
      <c r="K81" s="722">
        <v>1</v>
      </c>
      <c r="L81" s="677">
        <v>4.0999999999999996</v>
      </c>
      <c r="M81" s="678"/>
      <c r="N81" s="679"/>
      <c r="O81" s="678"/>
      <c r="P81" s="678"/>
      <c r="Q81" s="678"/>
      <c r="R81" s="677">
        <v>4.0999999999999996</v>
      </c>
      <c r="S81" s="677">
        <v>4.0999999999999996</v>
      </c>
      <c r="T81" s="494"/>
      <c r="U81" s="495"/>
      <c r="X81" s="829"/>
      <c r="AB81" s="829"/>
      <c r="AC81" s="829"/>
      <c r="AD81" s="829"/>
      <c r="AE81" s="829"/>
      <c r="AF81" s="829"/>
      <c r="AG81" s="829"/>
    </row>
    <row r="82" spans="1:33">
      <c r="A82" s="769">
        <v>3</v>
      </c>
      <c r="B82" s="459" t="s">
        <v>2333</v>
      </c>
      <c r="C82" s="1019"/>
      <c r="D82" s="1018"/>
      <c r="E82" s="1018"/>
      <c r="F82" s="830" t="s">
        <v>2334</v>
      </c>
      <c r="G82" s="639">
        <v>2</v>
      </c>
      <c r="H82" s="496" t="s">
        <v>2333</v>
      </c>
      <c r="I82" s="996" t="s">
        <v>1753</v>
      </c>
      <c r="J82" s="664" t="s">
        <v>1566</v>
      </c>
      <c r="K82" s="722">
        <v>1</v>
      </c>
      <c r="L82" s="677">
        <v>4.22</v>
      </c>
      <c r="M82" s="678"/>
      <c r="N82" s="679"/>
      <c r="O82" s="678"/>
      <c r="P82" s="678"/>
      <c r="Q82" s="678"/>
      <c r="R82" s="677">
        <v>4.22</v>
      </c>
      <c r="S82" s="677">
        <v>4.22</v>
      </c>
      <c r="T82" s="494"/>
      <c r="U82" s="495"/>
      <c r="X82" s="829"/>
      <c r="AB82" s="829"/>
      <c r="AC82" s="829"/>
      <c r="AD82" s="829"/>
      <c r="AE82" s="829"/>
      <c r="AF82" s="829"/>
      <c r="AG82" s="829"/>
    </row>
    <row r="83" spans="1:33">
      <c r="A83" s="769">
        <v>3</v>
      </c>
      <c r="B83" s="459" t="s">
        <v>2335</v>
      </c>
      <c r="C83" s="1019"/>
      <c r="D83" s="1018"/>
      <c r="E83" s="1018"/>
      <c r="F83" s="830" t="s">
        <v>2336</v>
      </c>
      <c r="G83" s="639">
        <v>2</v>
      </c>
      <c r="H83" s="496" t="s">
        <v>2335</v>
      </c>
      <c r="I83" s="996" t="s">
        <v>1754</v>
      </c>
      <c r="J83" s="664" t="s">
        <v>1566</v>
      </c>
      <c r="K83" s="722">
        <v>1</v>
      </c>
      <c r="L83" s="677">
        <v>3.28</v>
      </c>
      <c r="M83" s="678"/>
      <c r="N83" s="679"/>
      <c r="O83" s="678"/>
      <c r="P83" s="678"/>
      <c r="Q83" s="678"/>
      <c r="R83" s="677">
        <v>3.28</v>
      </c>
      <c r="S83" s="677">
        <v>3.28</v>
      </c>
      <c r="T83" s="494"/>
      <c r="U83" s="495"/>
      <c r="X83" s="829"/>
      <c r="AB83" s="829"/>
      <c r="AC83" s="829"/>
      <c r="AD83" s="829"/>
      <c r="AE83" s="829"/>
      <c r="AF83" s="829"/>
      <c r="AG83" s="829"/>
    </row>
    <row r="84" spans="1:33">
      <c r="A84" s="769">
        <v>3</v>
      </c>
      <c r="B84" s="459" t="s">
        <v>2337</v>
      </c>
      <c r="C84" s="1019"/>
      <c r="D84" s="1018"/>
      <c r="E84" s="1018"/>
      <c r="F84" s="830" t="s">
        <v>2338</v>
      </c>
      <c r="G84" s="639">
        <v>2</v>
      </c>
      <c r="H84" s="496" t="s">
        <v>2337</v>
      </c>
      <c r="I84" s="996" t="s">
        <v>1755</v>
      </c>
      <c r="J84" s="664" t="s">
        <v>1566</v>
      </c>
      <c r="K84" s="722">
        <v>1</v>
      </c>
      <c r="L84" s="677">
        <v>7.2</v>
      </c>
      <c r="M84" s="678"/>
      <c r="N84" s="679"/>
      <c r="O84" s="678"/>
      <c r="P84" s="678"/>
      <c r="Q84" s="678"/>
      <c r="R84" s="677">
        <v>7.2</v>
      </c>
      <c r="S84" s="677">
        <v>7.2</v>
      </c>
      <c r="T84" s="494"/>
      <c r="U84" s="495"/>
      <c r="X84" s="829"/>
      <c r="AB84" s="829"/>
      <c r="AC84" s="829"/>
      <c r="AD84" s="829"/>
      <c r="AE84" s="829"/>
      <c r="AF84" s="829"/>
      <c r="AG84" s="829"/>
    </row>
    <row r="85" spans="1:33">
      <c r="A85" s="769">
        <v>3</v>
      </c>
      <c r="B85" s="459" t="s">
        <v>2339</v>
      </c>
      <c r="C85" s="1019"/>
      <c r="D85" s="1018"/>
      <c r="E85" s="1018"/>
      <c r="F85" s="830" t="s">
        <v>2340</v>
      </c>
      <c r="G85" s="639">
        <v>2</v>
      </c>
      <c r="H85" s="496" t="s">
        <v>2339</v>
      </c>
      <c r="I85" s="996" t="s">
        <v>1756</v>
      </c>
      <c r="J85" s="664" t="s">
        <v>1566</v>
      </c>
      <c r="K85" s="722">
        <v>1</v>
      </c>
      <c r="L85" s="677">
        <v>4.5</v>
      </c>
      <c r="M85" s="678"/>
      <c r="N85" s="679"/>
      <c r="O85" s="678"/>
      <c r="P85" s="678"/>
      <c r="Q85" s="678"/>
      <c r="R85" s="677">
        <v>4.5</v>
      </c>
      <c r="S85" s="677">
        <v>4.5</v>
      </c>
      <c r="T85" s="494"/>
      <c r="U85" s="495"/>
      <c r="X85" s="829"/>
      <c r="AB85" s="829"/>
      <c r="AC85" s="829"/>
      <c r="AD85" s="829"/>
      <c r="AE85" s="829"/>
      <c r="AF85" s="829"/>
      <c r="AG85" s="829"/>
    </row>
    <row r="86" spans="1:33">
      <c r="A86" s="769">
        <v>3</v>
      </c>
      <c r="B86" s="459" t="s">
        <v>2341</v>
      </c>
      <c r="C86" s="1019"/>
      <c r="D86" s="1018"/>
      <c r="E86" s="1018"/>
      <c r="F86" s="830" t="s">
        <v>2342</v>
      </c>
      <c r="G86" s="639">
        <v>2</v>
      </c>
      <c r="H86" s="496" t="s">
        <v>2341</v>
      </c>
      <c r="I86" s="996" t="s">
        <v>1644</v>
      </c>
      <c r="J86" s="664" t="s">
        <v>1566</v>
      </c>
      <c r="K86" s="722">
        <v>1</v>
      </c>
      <c r="L86" s="677">
        <v>7.33</v>
      </c>
      <c r="M86" s="678"/>
      <c r="N86" s="679"/>
      <c r="O86" s="678"/>
      <c r="P86" s="678"/>
      <c r="Q86" s="678"/>
      <c r="R86" s="677">
        <v>7.33</v>
      </c>
      <c r="S86" s="677">
        <v>7.33</v>
      </c>
      <c r="T86" s="494"/>
      <c r="U86" s="495"/>
      <c r="X86" s="829"/>
      <c r="AB86" s="829"/>
      <c r="AC86" s="829"/>
      <c r="AD86" s="829"/>
      <c r="AE86" s="829"/>
      <c r="AF86" s="829"/>
      <c r="AG86" s="829"/>
    </row>
    <row r="87" spans="1:33">
      <c r="A87" s="769">
        <v>3</v>
      </c>
      <c r="B87" s="459" t="s">
        <v>2343</v>
      </c>
      <c r="C87" s="1019"/>
      <c r="D87" s="1018"/>
      <c r="E87" s="1018"/>
      <c r="F87" s="830" t="s">
        <v>2344</v>
      </c>
      <c r="G87" s="639">
        <v>2</v>
      </c>
      <c r="H87" s="496" t="s">
        <v>2343</v>
      </c>
      <c r="I87" s="996" t="s">
        <v>1757</v>
      </c>
      <c r="J87" s="664" t="s">
        <v>1566</v>
      </c>
      <c r="K87" s="722">
        <v>1</v>
      </c>
      <c r="L87" s="677">
        <v>3.52</v>
      </c>
      <c r="M87" s="678"/>
      <c r="N87" s="679"/>
      <c r="O87" s="678"/>
      <c r="P87" s="678"/>
      <c r="Q87" s="678"/>
      <c r="R87" s="677">
        <v>3.52</v>
      </c>
      <c r="S87" s="677">
        <v>3.52</v>
      </c>
      <c r="T87" s="494"/>
      <c r="U87" s="495"/>
      <c r="X87" s="829"/>
      <c r="AB87" s="829"/>
      <c r="AC87" s="829"/>
      <c r="AD87" s="829"/>
      <c r="AE87" s="829"/>
      <c r="AF87" s="829"/>
      <c r="AG87" s="829"/>
    </row>
    <row r="88" spans="1:33">
      <c r="A88" s="769">
        <v>3</v>
      </c>
      <c r="B88" s="459" t="s">
        <v>2345</v>
      </c>
      <c r="C88" s="1019"/>
      <c r="D88" s="1018"/>
      <c r="E88" s="1018"/>
      <c r="F88" s="830" t="s">
        <v>2346</v>
      </c>
      <c r="G88" s="639">
        <v>2</v>
      </c>
      <c r="H88" s="496" t="s">
        <v>2345</v>
      </c>
      <c r="I88" s="996" t="s">
        <v>1758</v>
      </c>
      <c r="J88" s="664" t="s">
        <v>1567</v>
      </c>
      <c r="K88" s="722">
        <v>1</v>
      </c>
      <c r="L88" s="677">
        <v>5.3</v>
      </c>
      <c r="M88" s="678"/>
      <c r="N88" s="679"/>
      <c r="O88" s="678"/>
      <c r="P88" s="678"/>
      <c r="Q88" s="678"/>
      <c r="R88" s="677">
        <v>5.3</v>
      </c>
      <c r="S88" s="677">
        <v>5.3</v>
      </c>
      <c r="T88" s="494"/>
      <c r="U88" s="495"/>
      <c r="X88" s="829"/>
      <c r="AB88" s="829"/>
      <c r="AC88" s="829"/>
      <c r="AD88" s="829"/>
      <c r="AE88" s="829"/>
      <c r="AF88" s="829"/>
      <c r="AG88" s="829"/>
    </row>
    <row r="89" spans="1:33" ht="30">
      <c r="A89" s="769">
        <v>2</v>
      </c>
      <c r="B89" s="459" t="s">
        <v>2029</v>
      </c>
      <c r="C89" s="1019" t="s">
        <v>102</v>
      </c>
      <c r="D89" s="1018">
        <v>93183</v>
      </c>
      <c r="E89" s="1018" t="s">
        <v>106</v>
      </c>
      <c r="F89" s="245">
        <v>3</v>
      </c>
      <c r="G89" s="639">
        <v>2</v>
      </c>
      <c r="H89" s="493" t="s">
        <v>2029</v>
      </c>
      <c r="I89" s="695" t="s">
        <v>286</v>
      </c>
      <c r="J89" s="701" t="s">
        <v>1572</v>
      </c>
      <c r="K89" s="696"/>
      <c r="L89" s="692"/>
      <c r="M89" s="692"/>
      <c r="N89" s="692"/>
      <c r="O89" s="692"/>
      <c r="P89" s="692"/>
      <c r="Q89" s="692"/>
      <c r="R89" s="494"/>
      <c r="S89" s="494"/>
      <c r="T89" s="692">
        <v>25.1</v>
      </c>
      <c r="U89" s="244" t="s">
        <v>104</v>
      </c>
      <c r="X89" s="777"/>
      <c r="AB89" s="777"/>
      <c r="AC89" s="777"/>
      <c r="AD89" s="777"/>
      <c r="AE89" s="777"/>
      <c r="AF89" s="777"/>
      <c r="AG89" s="777"/>
    </row>
    <row r="90" spans="1:33">
      <c r="A90" s="769">
        <v>3</v>
      </c>
      <c r="B90" s="459" t="s">
        <v>2347</v>
      </c>
      <c r="C90" s="1019"/>
      <c r="D90" s="1018"/>
      <c r="E90" s="1018"/>
      <c r="F90" s="943" t="s">
        <v>2032</v>
      </c>
      <c r="G90" s="639">
        <v>2</v>
      </c>
      <c r="H90" s="496" t="s">
        <v>2347</v>
      </c>
      <c r="I90" s="996" t="s">
        <v>1570</v>
      </c>
      <c r="J90" s="664"/>
      <c r="K90" s="722">
        <v>3</v>
      </c>
      <c r="L90" s="677">
        <v>3.1</v>
      </c>
      <c r="M90" s="678"/>
      <c r="N90" s="679"/>
      <c r="O90" s="678"/>
      <c r="P90" s="678"/>
      <c r="Q90" s="678"/>
      <c r="R90" s="677">
        <v>3.1</v>
      </c>
      <c r="S90" s="677">
        <v>9.3000000000000007</v>
      </c>
      <c r="T90" s="494"/>
      <c r="U90" s="495"/>
      <c r="X90" s="829"/>
      <c r="AB90" s="829"/>
      <c r="AC90" s="829"/>
      <c r="AD90" s="829"/>
      <c r="AE90" s="829"/>
      <c r="AF90" s="829"/>
      <c r="AG90" s="829"/>
    </row>
    <row r="91" spans="1:33">
      <c r="A91" s="769">
        <v>3</v>
      </c>
      <c r="B91" s="459" t="s">
        <v>2348</v>
      </c>
      <c r="C91" s="1019"/>
      <c r="D91" s="1018"/>
      <c r="E91" s="1018"/>
      <c r="F91" s="943" t="s">
        <v>2033</v>
      </c>
      <c r="G91" s="639">
        <v>2</v>
      </c>
      <c r="H91" s="496" t="s">
        <v>2348</v>
      </c>
      <c r="I91" s="996" t="s">
        <v>1714</v>
      </c>
      <c r="J91" s="664"/>
      <c r="K91" s="722">
        <v>4</v>
      </c>
      <c r="L91" s="677">
        <v>2.1</v>
      </c>
      <c r="M91" s="678"/>
      <c r="N91" s="679"/>
      <c r="O91" s="678"/>
      <c r="P91" s="678"/>
      <c r="Q91" s="678"/>
      <c r="R91" s="677">
        <v>2.1</v>
      </c>
      <c r="S91" s="677">
        <v>8.4</v>
      </c>
      <c r="T91" s="494"/>
      <c r="U91" s="495"/>
      <c r="X91" s="829"/>
      <c r="AB91" s="829"/>
      <c r="AC91" s="829"/>
      <c r="AD91" s="829"/>
      <c r="AE91" s="829"/>
      <c r="AF91" s="829"/>
      <c r="AG91" s="829"/>
    </row>
    <row r="92" spans="1:33">
      <c r="A92" s="769">
        <v>3</v>
      </c>
      <c r="B92" s="459" t="s">
        <v>2349</v>
      </c>
      <c r="C92" s="1019"/>
      <c r="D92" s="1018"/>
      <c r="E92" s="1018"/>
      <c r="F92" s="943" t="s">
        <v>2034</v>
      </c>
      <c r="G92" s="639">
        <v>2</v>
      </c>
      <c r="H92" s="496" t="s">
        <v>2349</v>
      </c>
      <c r="I92" s="996" t="s">
        <v>1760</v>
      </c>
      <c r="J92" s="664"/>
      <c r="K92" s="722">
        <v>3</v>
      </c>
      <c r="L92" s="677">
        <v>1.4</v>
      </c>
      <c r="M92" s="678"/>
      <c r="N92" s="679"/>
      <c r="O92" s="678"/>
      <c r="P92" s="678"/>
      <c r="Q92" s="678"/>
      <c r="R92" s="677">
        <v>1.4</v>
      </c>
      <c r="S92" s="677">
        <v>4.2</v>
      </c>
      <c r="T92" s="494"/>
      <c r="U92" s="495"/>
      <c r="X92" s="829"/>
      <c r="AB92" s="829"/>
      <c r="AC92" s="829"/>
      <c r="AD92" s="829"/>
      <c r="AE92" s="829"/>
      <c r="AF92" s="829"/>
      <c r="AG92" s="829"/>
    </row>
    <row r="93" spans="1:33">
      <c r="A93" s="769"/>
      <c r="B93" s="459" t="s">
        <v>2350</v>
      </c>
      <c r="C93" s="1019"/>
      <c r="D93" s="1018"/>
      <c r="E93" s="1018"/>
      <c r="F93" s="943" t="s">
        <v>2035</v>
      </c>
      <c r="G93" s="639">
        <v>2</v>
      </c>
      <c r="H93" s="496" t="s">
        <v>2350</v>
      </c>
      <c r="I93" s="996" t="s">
        <v>1571</v>
      </c>
      <c r="J93" s="664"/>
      <c r="K93" s="722">
        <v>1</v>
      </c>
      <c r="L93" s="677">
        <v>2.1</v>
      </c>
      <c r="M93" s="678"/>
      <c r="N93" s="679"/>
      <c r="O93" s="678"/>
      <c r="P93" s="678"/>
      <c r="Q93" s="678"/>
      <c r="R93" s="677">
        <v>2.1</v>
      </c>
      <c r="S93" s="677">
        <v>2.1</v>
      </c>
      <c r="T93" s="494"/>
      <c r="U93" s="495"/>
      <c r="X93" s="942"/>
      <c r="AB93" s="942"/>
      <c r="AC93" s="942"/>
      <c r="AD93" s="942"/>
      <c r="AE93" s="942"/>
      <c r="AF93" s="942"/>
      <c r="AG93" s="942"/>
    </row>
    <row r="94" spans="1:33">
      <c r="A94" s="769"/>
      <c r="B94" s="459" t="s">
        <v>2351</v>
      </c>
      <c r="C94" s="1019"/>
      <c r="D94" s="1018"/>
      <c r="E94" s="1018"/>
      <c r="F94" s="950" t="s">
        <v>2036</v>
      </c>
      <c r="G94" s="639">
        <v>2</v>
      </c>
      <c r="H94" s="496" t="s">
        <v>2351</v>
      </c>
      <c r="I94" s="996" t="s">
        <v>1762</v>
      </c>
      <c r="J94" s="664"/>
      <c r="K94" s="722">
        <v>1</v>
      </c>
      <c r="L94" s="677">
        <v>1.1000000000000001</v>
      </c>
      <c r="M94" s="678"/>
      <c r="N94" s="679"/>
      <c r="O94" s="678"/>
      <c r="P94" s="678"/>
      <c r="Q94" s="678"/>
      <c r="R94" s="677">
        <v>1.1000000000000001</v>
      </c>
      <c r="S94" s="677">
        <v>1.1000000000000001</v>
      </c>
      <c r="T94" s="494"/>
      <c r="U94" s="495"/>
      <c r="X94" s="942"/>
      <c r="AB94" s="942"/>
      <c r="AC94" s="942"/>
      <c r="AD94" s="942"/>
      <c r="AE94" s="942"/>
      <c r="AF94" s="942"/>
      <c r="AG94" s="942"/>
    </row>
    <row r="95" spans="1:33" ht="47.25" customHeight="1">
      <c r="A95" s="769">
        <v>2</v>
      </c>
      <c r="B95" s="459" t="s">
        <v>2030</v>
      </c>
      <c r="C95" s="1019" t="s">
        <v>102</v>
      </c>
      <c r="D95" s="1018">
        <v>93195</v>
      </c>
      <c r="E95" s="1018" t="s">
        <v>106</v>
      </c>
      <c r="F95" s="245">
        <v>4</v>
      </c>
      <c r="G95" s="639">
        <v>2</v>
      </c>
      <c r="H95" s="493" t="s">
        <v>2030</v>
      </c>
      <c r="I95" s="695" t="s">
        <v>288</v>
      </c>
      <c r="J95" s="701" t="s">
        <v>1572</v>
      </c>
      <c r="K95" s="696"/>
      <c r="L95" s="692"/>
      <c r="M95" s="692"/>
      <c r="N95" s="692"/>
      <c r="O95" s="692"/>
      <c r="P95" s="692"/>
      <c r="Q95" s="692"/>
      <c r="R95" s="494"/>
      <c r="S95" s="494"/>
      <c r="T95" s="692">
        <v>25.1</v>
      </c>
      <c r="U95" s="244" t="s">
        <v>104</v>
      </c>
      <c r="X95" s="777"/>
      <c r="AB95" s="777"/>
      <c r="AC95" s="777"/>
      <c r="AD95" s="777"/>
      <c r="AE95" s="777"/>
      <c r="AF95" s="777"/>
      <c r="AG95" s="777"/>
    </row>
    <row r="96" spans="1:33">
      <c r="A96" s="769">
        <v>3</v>
      </c>
      <c r="B96" s="459" t="s">
        <v>2352</v>
      </c>
      <c r="C96" s="1019"/>
      <c r="D96" s="1018"/>
      <c r="E96" s="1018"/>
      <c r="F96" s="950" t="s">
        <v>2056</v>
      </c>
      <c r="G96" s="639">
        <v>2</v>
      </c>
      <c r="H96" s="496" t="s">
        <v>2352</v>
      </c>
      <c r="I96" s="996" t="s">
        <v>1570</v>
      </c>
      <c r="J96" s="664"/>
      <c r="K96" s="722">
        <v>3</v>
      </c>
      <c r="L96" s="677">
        <v>3.1</v>
      </c>
      <c r="M96" s="678"/>
      <c r="N96" s="679"/>
      <c r="O96" s="678"/>
      <c r="P96" s="678"/>
      <c r="Q96" s="678"/>
      <c r="R96" s="677">
        <v>3.1</v>
      </c>
      <c r="S96" s="677">
        <v>9.3000000000000007</v>
      </c>
      <c r="T96" s="494"/>
      <c r="U96" s="495"/>
      <c r="X96" s="829"/>
      <c r="AB96" s="829"/>
      <c r="AC96" s="829"/>
      <c r="AD96" s="829"/>
      <c r="AE96" s="829"/>
      <c r="AF96" s="829"/>
      <c r="AG96" s="829"/>
    </row>
    <row r="97" spans="1:33">
      <c r="A97" s="769">
        <v>3</v>
      </c>
      <c r="B97" s="459" t="s">
        <v>2353</v>
      </c>
      <c r="C97" s="1019"/>
      <c r="D97" s="1018"/>
      <c r="E97" s="1018"/>
      <c r="F97" s="950" t="s">
        <v>2057</v>
      </c>
      <c r="G97" s="639">
        <v>2</v>
      </c>
      <c r="H97" s="496" t="s">
        <v>2353</v>
      </c>
      <c r="I97" s="996" t="s">
        <v>1714</v>
      </c>
      <c r="J97" s="664"/>
      <c r="K97" s="722">
        <v>4</v>
      </c>
      <c r="L97" s="677">
        <v>2.1</v>
      </c>
      <c r="M97" s="678"/>
      <c r="N97" s="679"/>
      <c r="O97" s="678"/>
      <c r="P97" s="678"/>
      <c r="Q97" s="678"/>
      <c r="R97" s="677">
        <v>2.1</v>
      </c>
      <c r="S97" s="677">
        <v>8.4</v>
      </c>
      <c r="T97" s="494"/>
      <c r="U97" s="495"/>
      <c r="X97" s="829"/>
      <c r="AB97" s="829"/>
      <c r="AC97" s="829"/>
      <c r="AD97" s="829"/>
      <c r="AE97" s="829"/>
      <c r="AF97" s="829"/>
      <c r="AG97" s="829"/>
    </row>
    <row r="98" spans="1:33">
      <c r="A98" s="769"/>
      <c r="B98" s="459" t="s">
        <v>2354</v>
      </c>
      <c r="C98" s="1019"/>
      <c r="D98" s="1018"/>
      <c r="E98" s="1018"/>
      <c r="F98" s="950" t="s">
        <v>2058</v>
      </c>
      <c r="G98" s="639">
        <v>2</v>
      </c>
      <c r="H98" s="496" t="s">
        <v>2354</v>
      </c>
      <c r="I98" s="996" t="s">
        <v>1760</v>
      </c>
      <c r="J98" s="664"/>
      <c r="K98" s="722">
        <v>3</v>
      </c>
      <c r="L98" s="677">
        <v>1.4</v>
      </c>
      <c r="M98" s="678"/>
      <c r="N98" s="679"/>
      <c r="O98" s="678"/>
      <c r="P98" s="678"/>
      <c r="Q98" s="678"/>
      <c r="R98" s="677">
        <v>1.4</v>
      </c>
      <c r="S98" s="677">
        <v>4.2</v>
      </c>
      <c r="T98" s="494"/>
      <c r="U98" s="495"/>
      <c r="X98" s="942"/>
      <c r="AB98" s="942"/>
      <c r="AC98" s="942"/>
      <c r="AD98" s="942"/>
      <c r="AE98" s="942"/>
      <c r="AF98" s="942"/>
      <c r="AG98" s="942"/>
    </row>
    <row r="99" spans="1:33">
      <c r="A99" s="769"/>
      <c r="B99" s="459" t="s">
        <v>2355</v>
      </c>
      <c r="C99" s="1019"/>
      <c r="D99" s="1018"/>
      <c r="E99" s="1018"/>
      <c r="F99" s="950" t="s">
        <v>1808</v>
      </c>
      <c r="G99" s="639">
        <v>2</v>
      </c>
      <c r="H99" s="496" t="s">
        <v>2355</v>
      </c>
      <c r="I99" s="996" t="s">
        <v>1571</v>
      </c>
      <c r="J99" s="664"/>
      <c r="K99" s="722">
        <v>1</v>
      </c>
      <c r="L99" s="677">
        <v>2.1</v>
      </c>
      <c r="M99" s="678"/>
      <c r="N99" s="679"/>
      <c r="O99" s="678"/>
      <c r="P99" s="678"/>
      <c r="Q99" s="678"/>
      <c r="R99" s="677">
        <v>2.1</v>
      </c>
      <c r="S99" s="677">
        <v>2.1</v>
      </c>
      <c r="T99" s="494"/>
      <c r="U99" s="495"/>
      <c r="X99" s="942"/>
      <c r="AB99" s="942"/>
      <c r="AC99" s="942"/>
      <c r="AD99" s="942"/>
      <c r="AE99" s="942"/>
      <c r="AF99" s="942"/>
      <c r="AG99" s="942"/>
    </row>
    <row r="100" spans="1:33">
      <c r="A100" s="769"/>
      <c r="B100" s="459" t="s">
        <v>2356</v>
      </c>
      <c r="C100" s="1019"/>
      <c r="D100" s="1018"/>
      <c r="E100" s="1018"/>
      <c r="F100" s="950" t="s">
        <v>1809</v>
      </c>
      <c r="G100" s="639">
        <v>2</v>
      </c>
      <c r="H100" s="496" t="s">
        <v>2356</v>
      </c>
      <c r="I100" s="996" t="s">
        <v>1762</v>
      </c>
      <c r="J100" s="664"/>
      <c r="K100" s="722">
        <v>1</v>
      </c>
      <c r="L100" s="677">
        <v>1.1000000000000001</v>
      </c>
      <c r="M100" s="678"/>
      <c r="N100" s="679"/>
      <c r="O100" s="678"/>
      <c r="P100" s="678"/>
      <c r="Q100" s="678"/>
      <c r="R100" s="677">
        <v>1.1000000000000001</v>
      </c>
      <c r="S100" s="677">
        <v>1.1000000000000001</v>
      </c>
      <c r="T100" s="494"/>
      <c r="U100" s="495"/>
      <c r="X100" s="942"/>
      <c r="AB100" s="942"/>
      <c r="AC100" s="942"/>
      <c r="AD100" s="942"/>
      <c r="AE100" s="942"/>
      <c r="AF100" s="942"/>
      <c r="AG100" s="942"/>
    </row>
    <row r="101" spans="1:33" ht="30">
      <c r="A101" s="769">
        <v>2</v>
      </c>
      <c r="B101" s="459" t="s">
        <v>2031</v>
      </c>
      <c r="C101" s="1019" t="s">
        <v>102</v>
      </c>
      <c r="D101" s="1018">
        <v>93184</v>
      </c>
      <c r="E101" s="1018" t="s">
        <v>106</v>
      </c>
      <c r="F101" s="245">
        <v>5</v>
      </c>
      <c r="G101" s="639">
        <v>2</v>
      </c>
      <c r="H101" s="493" t="s">
        <v>2031</v>
      </c>
      <c r="I101" s="695" t="s">
        <v>287</v>
      </c>
      <c r="J101" s="701" t="s">
        <v>1572</v>
      </c>
      <c r="K101" s="696"/>
      <c r="L101" s="692"/>
      <c r="M101" s="692"/>
      <c r="N101" s="692"/>
      <c r="O101" s="692"/>
      <c r="P101" s="692"/>
      <c r="Q101" s="692"/>
      <c r="R101" s="494"/>
      <c r="S101" s="494"/>
      <c r="T101" s="692">
        <v>38.799999999999997</v>
      </c>
      <c r="U101" s="244" t="s">
        <v>104</v>
      </c>
      <c r="X101" s="829"/>
      <c r="AB101" s="829"/>
      <c r="AC101" s="829"/>
      <c r="AD101" s="829"/>
      <c r="AE101" s="829"/>
      <c r="AF101" s="829"/>
      <c r="AG101" s="829"/>
    </row>
    <row r="102" spans="1:33">
      <c r="A102" s="769">
        <v>3</v>
      </c>
      <c r="B102" s="459" t="s">
        <v>2357</v>
      </c>
      <c r="C102" s="1019"/>
      <c r="D102" s="1018"/>
      <c r="E102" s="1018"/>
      <c r="F102" s="950" t="s">
        <v>2167</v>
      </c>
      <c r="G102" s="639">
        <v>2</v>
      </c>
      <c r="H102" s="496" t="s">
        <v>2357</v>
      </c>
      <c r="I102" s="996" t="s">
        <v>1713</v>
      </c>
      <c r="J102" s="664"/>
      <c r="K102" s="722">
        <v>7</v>
      </c>
      <c r="L102" s="677">
        <v>1.5</v>
      </c>
      <c r="M102" s="678"/>
      <c r="N102" s="679"/>
      <c r="O102" s="678"/>
      <c r="P102" s="678"/>
      <c r="Q102" s="678"/>
      <c r="R102" s="677">
        <v>1.5</v>
      </c>
      <c r="S102" s="677">
        <v>10.5</v>
      </c>
      <c r="T102" s="494"/>
      <c r="U102" s="495"/>
      <c r="X102" s="829"/>
      <c r="AB102" s="829"/>
      <c r="AC102" s="829"/>
      <c r="AD102" s="829"/>
      <c r="AE102" s="829"/>
      <c r="AF102" s="829"/>
      <c r="AG102" s="829"/>
    </row>
    <row r="103" spans="1:33">
      <c r="A103" s="769">
        <v>3</v>
      </c>
      <c r="B103" s="459" t="s">
        <v>2358</v>
      </c>
      <c r="C103" s="1019"/>
      <c r="D103" s="1018"/>
      <c r="E103" s="1018"/>
      <c r="F103" s="950" t="s">
        <v>2169</v>
      </c>
      <c r="G103" s="639">
        <v>2</v>
      </c>
      <c r="H103" s="496" t="s">
        <v>2358</v>
      </c>
      <c r="I103" s="996" t="s">
        <v>1568</v>
      </c>
      <c r="J103" s="664"/>
      <c r="K103" s="722">
        <v>5</v>
      </c>
      <c r="L103" s="677">
        <v>1.95</v>
      </c>
      <c r="M103" s="678"/>
      <c r="N103" s="679"/>
      <c r="O103" s="678"/>
      <c r="P103" s="678"/>
      <c r="Q103" s="678"/>
      <c r="R103" s="677">
        <v>1.95</v>
      </c>
      <c r="S103" s="677">
        <v>9.75</v>
      </c>
      <c r="T103" s="494"/>
      <c r="U103" s="495"/>
      <c r="X103" s="829"/>
      <c r="AB103" s="829"/>
      <c r="AC103" s="829"/>
      <c r="AD103" s="829"/>
      <c r="AE103" s="829"/>
      <c r="AF103" s="829"/>
      <c r="AG103" s="829"/>
    </row>
    <row r="104" spans="1:33">
      <c r="A104" s="769">
        <v>3</v>
      </c>
      <c r="B104" s="459" t="s">
        <v>2359</v>
      </c>
      <c r="C104" s="1019"/>
      <c r="D104" s="1018"/>
      <c r="E104" s="1018"/>
      <c r="F104" s="950" t="s">
        <v>2171</v>
      </c>
      <c r="G104" s="639">
        <v>2</v>
      </c>
      <c r="H104" s="496" t="s">
        <v>2359</v>
      </c>
      <c r="I104" s="996" t="s">
        <v>1569</v>
      </c>
      <c r="J104" s="664"/>
      <c r="K104" s="722">
        <v>8</v>
      </c>
      <c r="L104" s="677">
        <v>1.4</v>
      </c>
      <c r="M104" s="678"/>
      <c r="N104" s="679"/>
      <c r="O104" s="678"/>
      <c r="P104" s="678"/>
      <c r="Q104" s="678"/>
      <c r="R104" s="677">
        <v>1.4</v>
      </c>
      <c r="S104" s="677">
        <v>11.2</v>
      </c>
      <c r="T104" s="494"/>
      <c r="U104" s="495"/>
      <c r="X104" s="829"/>
      <c r="AB104" s="829"/>
      <c r="AC104" s="829"/>
      <c r="AD104" s="829"/>
      <c r="AE104" s="829"/>
      <c r="AF104" s="829"/>
      <c r="AG104" s="829"/>
    </row>
    <row r="105" spans="1:33">
      <c r="A105" s="769"/>
      <c r="B105" s="459" t="s">
        <v>2360</v>
      </c>
      <c r="C105" s="1019"/>
      <c r="D105" s="1018"/>
      <c r="E105" s="1018"/>
      <c r="F105" s="950" t="s">
        <v>2173</v>
      </c>
      <c r="G105" s="639">
        <v>2</v>
      </c>
      <c r="H105" s="496" t="s">
        <v>2360</v>
      </c>
      <c r="I105" s="996" t="s">
        <v>1759</v>
      </c>
      <c r="J105" s="664"/>
      <c r="K105" s="722">
        <v>2</v>
      </c>
      <c r="L105" s="677">
        <v>2.4</v>
      </c>
      <c r="M105" s="678"/>
      <c r="N105" s="679"/>
      <c r="O105" s="678"/>
      <c r="P105" s="678"/>
      <c r="Q105" s="678"/>
      <c r="R105" s="677">
        <v>2.4</v>
      </c>
      <c r="S105" s="677">
        <v>4.8</v>
      </c>
      <c r="T105" s="494"/>
      <c r="U105" s="495"/>
      <c r="X105" s="942"/>
      <c r="AB105" s="942"/>
      <c r="AC105" s="942"/>
      <c r="AD105" s="942"/>
      <c r="AE105" s="942"/>
      <c r="AF105" s="942"/>
      <c r="AG105" s="942"/>
    </row>
    <row r="106" spans="1:33">
      <c r="A106" s="769"/>
      <c r="B106" s="459" t="s">
        <v>2361</v>
      </c>
      <c r="C106" s="1019"/>
      <c r="D106" s="1018"/>
      <c r="E106" s="1018"/>
      <c r="F106" s="950" t="s">
        <v>2175</v>
      </c>
      <c r="G106" s="639">
        <v>2</v>
      </c>
      <c r="H106" s="496" t="s">
        <v>2361</v>
      </c>
      <c r="I106" s="996" t="s">
        <v>1797</v>
      </c>
      <c r="J106" s="664"/>
      <c r="K106" s="722">
        <v>1</v>
      </c>
      <c r="L106" s="677">
        <v>2.5499999999999998</v>
      </c>
      <c r="M106" s="678"/>
      <c r="N106" s="679"/>
      <c r="O106" s="678"/>
      <c r="P106" s="678"/>
      <c r="Q106" s="678"/>
      <c r="R106" s="677">
        <v>2.5499999999999998</v>
      </c>
      <c r="S106" s="677">
        <v>2.5499999999999998</v>
      </c>
      <c r="T106" s="494"/>
      <c r="U106" s="495"/>
      <c r="X106" s="942"/>
      <c r="AB106" s="942"/>
      <c r="AC106" s="942"/>
      <c r="AD106" s="942"/>
      <c r="AE106" s="942"/>
      <c r="AF106" s="942"/>
      <c r="AG106" s="942"/>
    </row>
    <row r="107" spans="1:33">
      <c r="A107" s="769">
        <v>2</v>
      </c>
      <c r="B107" s="459" t="s">
        <v>16</v>
      </c>
      <c r="C107" s="1018"/>
      <c r="D107" s="1018"/>
      <c r="E107" s="1020"/>
      <c r="F107" s="511">
        <v>0</v>
      </c>
      <c r="G107" s="639">
        <v>3</v>
      </c>
      <c r="H107" s="489" t="s">
        <v>16</v>
      </c>
      <c r="I107" s="1010" t="s">
        <v>1575</v>
      </c>
      <c r="J107" s="490"/>
      <c r="K107" s="490"/>
      <c r="L107" s="690"/>
      <c r="M107" s="690"/>
      <c r="N107" s="691"/>
      <c r="O107" s="691"/>
      <c r="P107" s="691"/>
      <c r="Q107" s="691"/>
      <c r="R107" s="491"/>
      <c r="S107" s="491"/>
      <c r="T107" s="491"/>
      <c r="U107" s="492"/>
      <c r="X107" s="840"/>
      <c r="AB107" s="840"/>
      <c r="AC107" s="840"/>
      <c r="AD107" s="840"/>
      <c r="AE107" s="840"/>
      <c r="AF107" s="840"/>
      <c r="AG107" s="840"/>
    </row>
    <row r="108" spans="1:33">
      <c r="A108" s="769"/>
      <c r="C108" s="1018"/>
      <c r="D108" s="1018"/>
      <c r="E108" s="1020"/>
      <c r="F108" s="511"/>
      <c r="G108" s="639"/>
      <c r="H108" s="897"/>
      <c r="I108" s="1011" t="s">
        <v>1646</v>
      </c>
      <c r="J108" s="898"/>
      <c r="K108" s="898"/>
      <c r="L108" s="899"/>
      <c r="M108" s="899"/>
      <c r="N108" s="900"/>
      <c r="O108" s="900"/>
      <c r="P108" s="900"/>
      <c r="Q108" s="900"/>
      <c r="R108" s="901"/>
      <c r="S108" s="901"/>
      <c r="T108" s="901"/>
      <c r="U108" s="902"/>
      <c r="X108" s="880"/>
      <c r="AB108" s="880"/>
      <c r="AC108" s="880"/>
      <c r="AD108" s="880"/>
      <c r="AE108" s="880"/>
      <c r="AF108" s="880"/>
      <c r="AG108" s="880"/>
    </row>
    <row r="109" spans="1:33" s="662" customFormat="1" ht="105">
      <c r="A109" s="769">
        <v>2</v>
      </c>
      <c r="B109" s="660" t="s">
        <v>2032</v>
      </c>
      <c r="C109" s="661" t="s">
        <v>102</v>
      </c>
      <c r="D109" s="661">
        <v>94793</v>
      </c>
      <c r="E109" s="661" t="s">
        <v>106</v>
      </c>
      <c r="F109" s="457">
        <v>1</v>
      </c>
      <c r="G109" s="639">
        <v>3</v>
      </c>
      <c r="H109" s="493" t="s">
        <v>2032</v>
      </c>
      <c r="I109" s="779" t="s">
        <v>1417</v>
      </c>
      <c r="J109" s="703" t="s">
        <v>1651</v>
      </c>
      <c r="K109" s="696"/>
      <c r="L109" s="692"/>
      <c r="M109" s="692"/>
      <c r="N109" s="692"/>
      <c r="O109" s="692"/>
      <c r="P109" s="692"/>
      <c r="Q109" s="692"/>
      <c r="R109" s="494"/>
      <c r="S109" s="494"/>
      <c r="T109" s="692">
        <v>1</v>
      </c>
      <c r="U109" s="244" t="s">
        <v>284</v>
      </c>
    </row>
    <row r="110" spans="1:33">
      <c r="A110" s="769">
        <v>3</v>
      </c>
      <c r="B110" s="459" t="s">
        <v>2362</v>
      </c>
      <c r="C110" s="1019"/>
      <c r="D110" s="1018"/>
      <c r="E110" s="1018"/>
      <c r="F110" s="1006" t="s">
        <v>2025</v>
      </c>
      <c r="G110" s="639">
        <v>3</v>
      </c>
      <c r="H110" s="496" t="s">
        <v>2362</v>
      </c>
      <c r="I110" s="996" t="s">
        <v>1764</v>
      </c>
      <c r="J110" s="664"/>
      <c r="K110" s="722">
        <v>1</v>
      </c>
      <c r="L110" s="677">
        <v>1</v>
      </c>
      <c r="M110" s="678"/>
      <c r="N110" s="679"/>
      <c r="O110" s="678"/>
      <c r="P110" s="678"/>
      <c r="Q110" s="678"/>
      <c r="R110" s="677">
        <v>1</v>
      </c>
      <c r="S110" s="677">
        <v>1</v>
      </c>
      <c r="T110" s="494"/>
      <c r="U110" s="495"/>
      <c r="X110" s="833"/>
      <c r="AB110" s="833"/>
      <c r="AC110" s="833"/>
      <c r="AD110" s="833"/>
      <c r="AE110" s="833"/>
      <c r="AF110" s="833"/>
      <c r="AG110" s="833"/>
    </row>
    <row r="111" spans="1:33" s="662" customFormat="1" ht="64.5" customHeight="1">
      <c r="A111" s="769">
        <v>2</v>
      </c>
      <c r="B111" s="660" t="s">
        <v>2033</v>
      </c>
      <c r="C111" s="661" t="s">
        <v>102</v>
      </c>
      <c r="D111" s="661">
        <v>89987</v>
      </c>
      <c r="E111" s="661" t="s">
        <v>106</v>
      </c>
      <c r="F111" s="457">
        <v>2</v>
      </c>
      <c r="G111" s="639">
        <v>3</v>
      </c>
      <c r="H111" s="493" t="s">
        <v>2033</v>
      </c>
      <c r="I111" s="779" t="s">
        <v>343</v>
      </c>
      <c r="J111" s="703" t="s">
        <v>1651</v>
      </c>
      <c r="K111" s="696"/>
      <c r="L111" s="692"/>
      <c r="M111" s="692"/>
      <c r="N111" s="692"/>
      <c r="O111" s="692"/>
      <c r="P111" s="692"/>
      <c r="Q111" s="692"/>
      <c r="R111" s="494"/>
      <c r="S111" s="494"/>
      <c r="T111" s="692">
        <v>12</v>
      </c>
      <c r="U111" s="244" t="s">
        <v>284</v>
      </c>
    </row>
    <row r="112" spans="1:33">
      <c r="A112" s="769">
        <v>3</v>
      </c>
      <c r="B112" s="459" t="s">
        <v>2363</v>
      </c>
      <c r="C112" s="1019"/>
      <c r="D112" s="1018"/>
      <c r="E112" s="1018"/>
      <c r="F112" s="950" t="s">
        <v>2027</v>
      </c>
      <c r="G112" s="639">
        <v>3</v>
      </c>
      <c r="H112" s="496" t="s">
        <v>2363</v>
      </c>
      <c r="I112" s="996" t="s">
        <v>1764</v>
      </c>
      <c r="J112" s="664"/>
      <c r="K112" s="722">
        <v>12</v>
      </c>
      <c r="L112" s="677">
        <v>1</v>
      </c>
      <c r="M112" s="678"/>
      <c r="N112" s="679"/>
      <c r="O112" s="678"/>
      <c r="P112" s="678"/>
      <c r="Q112" s="678"/>
      <c r="R112" s="677">
        <v>1</v>
      </c>
      <c r="S112" s="677">
        <v>12</v>
      </c>
      <c r="T112" s="494"/>
      <c r="U112" s="495"/>
      <c r="X112" s="833"/>
      <c r="AB112" s="833"/>
      <c r="AC112" s="833"/>
      <c r="AD112" s="833"/>
      <c r="AE112" s="833"/>
      <c r="AF112" s="833"/>
      <c r="AG112" s="833"/>
    </row>
    <row r="113" spans="1:33" s="662" customFormat="1" ht="65.25" customHeight="1">
      <c r="A113" s="769">
        <v>2</v>
      </c>
      <c r="B113" s="660" t="s">
        <v>2034</v>
      </c>
      <c r="C113" s="661" t="s">
        <v>102</v>
      </c>
      <c r="D113" s="661">
        <v>89985</v>
      </c>
      <c r="E113" s="661" t="s">
        <v>106</v>
      </c>
      <c r="F113" s="457">
        <v>3</v>
      </c>
      <c r="G113" s="639">
        <v>3</v>
      </c>
      <c r="H113" s="493" t="s">
        <v>2034</v>
      </c>
      <c r="I113" s="779" t="s">
        <v>342</v>
      </c>
      <c r="J113" s="703" t="s">
        <v>1651</v>
      </c>
      <c r="K113" s="696"/>
      <c r="L113" s="692"/>
      <c r="M113" s="692"/>
      <c r="N113" s="692"/>
      <c r="O113" s="692"/>
      <c r="P113" s="692"/>
      <c r="Q113" s="692"/>
      <c r="R113" s="494"/>
      <c r="S113" s="494"/>
      <c r="T113" s="692">
        <v>2</v>
      </c>
      <c r="U113" s="244" t="s">
        <v>284</v>
      </c>
    </row>
    <row r="114" spans="1:33">
      <c r="A114" s="769">
        <v>3</v>
      </c>
      <c r="B114" s="459" t="s">
        <v>2364</v>
      </c>
      <c r="C114" s="1019"/>
      <c r="D114" s="1018"/>
      <c r="E114" s="1018"/>
      <c r="F114" s="879" t="s">
        <v>2032</v>
      </c>
      <c r="G114" s="639">
        <v>3</v>
      </c>
      <c r="H114" s="496" t="s">
        <v>2364</v>
      </c>
      <c r="I114" s="996" t="s">
        <v>1764</v>
      </c>
      <c r="J114" s="664"/>
      <c r="K114" s="722">
        <v>2</v>
      </c>
      <c r="L114" s="677">
        <v>1</v>
      </c>
      <c r="M114" s="678"/>
      <c r="N114" s="679"/>
      <c r="O114" s="678"/>
      <c r="P114" s="678"/>
      <c r="Q114" s="678"/>
      <c r="R114" s="677">
        <v>1</v>
      </c>
      <c r="S114" s="677">
        <v>2</v>
      </c>
      <c r="T114" s="494"/>
      <c r="U114" s="495"/>
      <c r="X114" s="833"/>
      <c r="AB114" s="833"/>
      <c r="AC114" s="833"/>
      <c r="AD114" s="833"/>
      <c r="AE114" s="833"/>
      <c r="AF114" s="833"/>
      <c r="AG114" s="833"/>
    </row>
    <row r="115" spans="1:33" s="662" customFormat="1" ht="75">
      <c r="A115" s="769">
        <v>2</v>
      </c>
      <c r="B115" s="660" t="s">
        <v>2035</v>
      </c>
      <c r="C115" s="661" t="s">
        <v>102</v>
      </c>
      <c r="D115" s="661">
        <v>94492</v>
      </c>
      <c r="E115" s="661" t="s">
        <v>106</v>
      </c>
      <c r="F115" s="457">
        <v>4</v>
      </c>
      <c r="G115" s="639">
        <v>3</v>
      </c>
      <c r="H115" s="493" t="s">
        <v>2035</v>
      </c>
      <c r="I115" s="779" t="s">
        <v>344</v>
      </c>
      <c r="J115" s="703" t="s">
        <v>1651</v>
      </c>
      <c r="K115" s="696"/>
      <c r="L115" s="692"/>
      <c r="M115" s="692"/>
      <c r="N115" s="692"/>
      <c r="O115" s="692"/>
      <c r="P115" s="692"/>
      <c r="Q115" s="692"/>
      <c r="R115" s="494"/>
      <c r="S115" s="494"/>
      <c r="T115" s="692">
        <v>7</v>
      </c>
      <c r="U115" s="244" t="s">
        <v>284</v>
      </c>
    </row>
    <row r="116" spans="1:33">
      <c r="A116" s="769">
        <v>3</v>
      </c>
      <c r="B116" s="459" t="s">
        <v>2365</v>
      </c>
      <c r="C116" s="1019"/>
      <c r="D116" s="1018"/>
      <c r="E116" s="1018"/>
      <c r="F116" s="879" t="s">
        <v>2056</v>
      </c>
      <c r="G116" s="639">
        <v>3</v>
      </c>
      <c r="H116" s="496" t="s">
        <v>2365</v>
      </c>
      <c r="I116" s="996" t="s">
        <v>1764</v>
      </c>
      <c r="J116" s="664"/>
      <c r="K116" s="722">
        <v>7</v>
      </c>
      <c r="L116" s="677">
        <v>1</v>
      </c>
      <c r="M116" s="678"/>
      <c r="N116" s="679"/>
      <c r="O116" s="678"/>
      <c r="P116" s="678"/>
      <c r="Q116" s="678"/>
      <c r="R116" s="677">
        <v>1</v>
      </c>
      <c r="S116" s="677">
        <v>7</v>
      </c>
      <c r="T116" s="494"/>
      <c r="U116" s="495"/>
      <c r="X116" s="833"/>
      <c r="AB116" s="833"/>
      <c r="AC116" s="833"/>
      <c r="AD116" s="833"/>
      <c r="AE116" s="833"/>
      <c r="AF116" s="833"/>
      <c r="AG116" s="833"/>
    </row>
    <row r="117" spans="1:33" s="662" customFormat="1" ht="95.25" customHeight="1">
      <c r="A117" s="769">
        <v>2</v>
      </c>
      <c r="B117" s="660" t="s">
        <v>2036</v>
      </c>
      <c r="C117" s="661" t="s">
        <v>102</v>
      </c>
      <c r="D117" s="661">
        <v>91785</v>
      </c>
      <c r="E117" s="661" t="s">
        <v>106</v>
      </c>
      <c r="F117" s="457">
        <v>5</v>
      </c>
      <c r="G117" s="639">
        <v>3</v>
      </c>
      <c r="H117" s="493" t="s">
        <v>2036</v>
      </c>
      <c r="I117" s="779" t="s">
        <v>328</v>
      </c>
      <c r="J117" s="703" t="s">
        <v>1651</v>
      </c>
      <c r="K117" s="696"/>
      <c r="L117" s="692"/>
      <c r="M117" s="692"/>
      <c r="N117" s="692"/>
      <c r="O117" s="692"/>
      <c r="P117" s="692"/>
      <c r="Q117" s="692"/>
      <c r="R117" s="494"/>
      <c r="S117" s="494"/>
      <c r="T117" s="692">
        <v>102</v>
      </c>
      <c r="U117" s="244" t="s">
        <v>104</v>
      </c>
    </row>
    <row r="118" spans="1:33">
      <c r="A118" s="769">
        <v>3</v>
      </c>
      <c r="B118" s="459" t="s">
        <v>2366</v>
      </c>
      <c r="C118" s="1019"/>
      <c r="D118" s="1018"/>
      <c r="E118" s="1018"/>
      <c r="F118" s="879" t="s">
        <v>2167</v>
      </c>
      <c r="G118" s="639">
        <v>3</v>
      </c>
      <c r="H118" s="496" t="s">
        <v>2366</v>
      </c>
      <c r="I118" s="996" t="s">
        <v>1764</v>
      </c>
      <c r="J118" s="664"/>
      <c r="K118" s="722">
        <v>1</v>
      </c>
      <c r="L118" s="677">
        <v>102</v>
      </c>
      <c r="M118" s="678"/>
      <c r="N118" s="679"/>
      <c r="O118" s="678"/>
      <c r="P118" s="678"/>
      <c r="Q118" s="678"/>
      <c r="R118" s="677">
        <v>102</v>
      </c>
      <c r="S118" s="677">
        <v>102</v>
      </c>
      <c r="T118" s="494"/>
      <c r="U118" s="495"/>
      <c r="X118" s="833"/>
      <c r="AB118" s="833"/>
      <c r="AC118" s="833"/>
      <c r="AD118" s="833"/>
      <c r="AE118" s="833"/>
      <c r="AF118" s="833"/>
      <c r="AG118" s="833"/>
    </row>
    <row r="119" spans="1:33" ht="105">
      <c r="A119" s="769"/>
      <c r="B119" s="660" t="s">
        <v>2037</v>
      </c>
      <c r="C119" s="661" t="s">
        <v>102</v>
      </c>
      <c r="D119" s="661">
        <v>91786</v>
      </c>
      <c r="E119" s="661" t="s">
        <v>106</v>
      </c>
      <c r="F119" s="457">
        <v>6</v>
      </c>
      <c r="G119" s="639">
        <v>3</v>
      </c>
      <c r="H119" s="493" t="s">
        <v>2037</v>
      </c>
      <c r="I119" s="779" t="s">
        <v>329</v>
      </c>
      <c r="J119" s="703" t="s">
        <v>1651</v>
      </c>
      <c r="K119" s="696"/>
      <c r="L119" s="692"/>
      <c r="M119" s="692"/>
      <c r="N119" s="692"/>
      <c r="O119" s="692"/>
      <c r="P119" s="692"/>
      <c r="Q119" s="692"/>
      <c r="R119" s="494"/>
      <c r="S119" s="494"/>
      <c r="T119" s="692">
        <v>18</v>
      </c>
      <c r="U119" s="244" t="s">
        <v>104</v>
      </c>
      <c r="X119" s="916"/>
      <c r="AB119" s="916"/>
      <c r="AC119" s="916"/>
      <c r="AD119" s="916"/>
      <c r="AE119" s="916"/>
      <c r="AF119" s="916"/>
      <c r="AG119" s="916"/>
    </row>
    <row r="120" spans="1:33">
      <c r="A120" s="769"/>
      <c r="B120" s="459" t="s">
        <v>2367</v>
      </c>
      <c r="C120" s="1019"/>
      <c r="D120" s="1018"/>
      <c r="E120" s="1018"/>
      <c r="F120" s="917" t="s">
        <v>2185</v>
      </c>
      <c r="G120" s="639">
        <v>3</v>
      </c>
      <c r="H120" s="496" t="s">
        <v>2367</v>
      </c>
      <c r="I120" s="996" t="s">
        <v>1764</v>
      </c>
      <c r="J120" s="664"/>
      <c r="K120" s="722">
        <v>1</v>
      </c>
      <c r="L120" s="677">
        <v>18</v>
      </c>
      <c r="M120" s="678"/>
      <c r="N120" s="679"/>
      <c r="O120" s="678"/>
      <c r="P120" s="678"/>
      <c r="Q120" s="678"/>
      <c r="R120" s="677">
        <v>18</v>
      </c>
      <c r="S120" s="677">
        <v>18</v>
      </c>
      <c r="T120" s="494"/>
      <c r="U120" s="495"/>
      <c r="X120" s="916"/>
      <c r="AB120" s="916"/>
      <c r="AC120" s="916"/>
      <c r="AD120" s="916"/>
      <c r="AE120" s="916"/>
      <c r="AF120" s="916"/>
      <c r="AG120" s="916"/>
    </row>
    <row r="121" spans="1:33" ht="90">
      <c r="A121" s="769"/>
      <c r="B121" s="660" t="s">
        <v>2038</v>
      </c>
      <c r="C121" s="661" t="s">
        <v>102</v>
      </c>
      <c r="D121" s="661">
        <v>91787</v>
      </c>
      <c r="E121" s="661" t="s">
        <v>106</v>
      </c>
      <c r="F121" s="457">
        <v>7</v>
      </c>
      <c r="G121" s="639">
        <v>3</v>
      </c>
      <c r="H121" s="493" t="s">
        <v>2038</v>
      </c>
      <c r="I121" s="779" t="s">
        <v>330</v>
      </c>
      <c r="J121" s="703" t="s">
        <v>1651</v>
      </c>
      <c r="K121" s="696"/>
      <c r="L121" s="692"/>
      <c r="M121" s="692"/>
      <c r="N121" s="692"/>
      <c r="O121" s="692"/>
      <c r="P121" s="692"/>
      <c r="Q121" s="692"/>
      <c r="R121" s="494"/>
      <c r="S121" s="494"/>
      <c r="T121" s="692">
        <v>6</v>
      </c>
      <c r="U121" s="244" t="s">
        <v>104</v>
      </c>
      <c r="X121" s="944"/>
      <c r="AB121" s="944"/>
      <c r="AC121" s="944"/>
      <c r="AD121" s="944"/>
      <c r="AE121" s="944"/>
      <c r="AF121" s="944"/>
      <c r="AG121" s="944"/>
    </row>
    <row r="122" spans="1:33">
      <c r="A122" s="769"/>
      <c r="B122" s="459" t="s">
        <v>2368</v>
      </c>
      <c r="C122" s="1019"/>
      <c r="D122" s="1018"/>
      <c r="E122" s="1018"/>
      <c r="F122" s="945" t="s">
        <v>2191</v>
      </c>
      <c r="G122" s="639">
        <v>3</v>
      </c>
      <c r="H122" s="496" t="s">
        <v>2368</v>
      </c>
      <c r="I122" s="996" t="s">
        <v>1764</v>
      </c>
      <c r="J122" s="664"/>
      <c r="K122" s="722">
        <v>1</v>
      </c>
      <c r="L122" s="677">
        <v>6</v>
      </c>
      <c r="M122" s="678"/>
      <c r="N122" s="679"/>
      <c r="O122" s="678"/>
      <c r="P122" s="678"/>
      <c r="Q122" s="678"/>
      <c r="R122" s="677">
        <v>6</v>
      </c>
      <c r="S122" s="677">
        <v>6</v>
      </c>
      <c r="T122" s="494"/>
      <c r="U122" s="495"/>
      <c r="X122" s="944"/>
      <c r="AB122" s="944"/>
      <c r="AC122" s="944"/>
      <c r="AD122" s="944"/>
      <c r="AE122" s="944"/>
      <c r="AF122" s="944"/>
      <c r="AG122" s="944"/>
    </row>
    <row r="123" spans="1:33" s="662" customFormat="1" ht="90">
      <c r="A123" s="769">
        <v>2</v>
      </c>
      <c r="B123" s="660" t="s">
        <v>2039</v>
      </c>
      <c r="C123" s="661" t="s">
        <v>102</v>
      </c>
      <c r="D123" s="661">
        <v>91788</v>
      </c>
      <c r="E123" s="661" t="s">
        <v>106</v>
      </c>
      <c r="F123" s="457">
        <v>8</v>
      </c>
      <c r="G123" s="639">
        <v>3</v>
      </c>
      <c r="H123" s="493" t="s">
        <v>2039</v>
      </c>
      <c r="I123" s="779" t="s">
        <v>331</v>
      </c>
      <c r="J123" s="703" t="s">
        <v>1651</v>
      </c>
      <c r="K123" s="696"/>
      <c r="L123" s="692"/>
      <c r="M123" s="692"/>
      <c r="N123" s="692"/>
      <c r="O123" s="692"/>
      <c r="P123" s="692"/>
      <c r="Q123" s="692"/>
      <c r="R123" s="494"/>
      <c r="S123" s="494"/>
      <c r="T123" s="692">
        <v>24</v>
      </c>
      <c r="U123" s="244" t="s">
        <v>104</v>
      </c>
    </row>
    <row r="124" spans="1:33">
      <c r="A124" s="769">
        <v>3</v>
      </c>
      <c r="B124" s="459" t="s">
        <v>2369</v>
      </c>
      <c r="C124" s="1019"/>
      <c r="D124" s="1018"/>
      <c r="E124" s="1018"/>
      <c r="F124" s="879" t="s">
        <v>2194</v>
      </c>
      <c r="G124" s="639">
        <v>3</v>
      </c>
      <c r="H124" s="496" t="s">
        <v>2369</v>
      </c>
      <c r="I124" s="996" t="s">
        <v>1764</v>
      </c>
      <c r="J124" s="664"/>
      <c r="K124" s="722">
        <v>1</v>
      </c>
      <c r="L124" s="677">
        <v>24</v>
      </c>
      <c r="M124" s="678"/>
      <c r="N124" s="679"/>
      <c r="O124" s="678"/>
      <c r="P124" s="678"/>
      <c r="Q124" s="678"/>
      <c r="R124" s="677">
        <v>24</v>
      </c>
      <c r="S124" s="677">
        <v>24</v>
      </c>
      <c r="T124" s="494"/>
      <c r="U124" s="495"/>
      <c r="X124" s="833"/>
      <c r="AB124" s="833"/>
      <c r="AC124" s="833"/>
      <c r="AD124" s="833"/>
      <c r="AE124" s="833"/>
      <c r="AF124" s="833"/>
      <c r="AG124" s="833"/>
    </row>
    <row r="125" spans="1:33" s="662" customFormat="1" ht="105">
      <c r="A125" s="769">
        <v>2</v>
      </c>
      <c r="B125" s="660" t="s">
        <v>2040</v>
      </c>
      <c r="C125" s="661" t="s">
        <v>106</v>
      </c>
      <c r="D125" s="661">
        <v>52</v>
      </c>
      <c r="E125" s="661" t="s">
        <v>106</v>
      </c>
      <c r="F125" s="457">
        <v>9</v>
      </c>
      <c r="G125" s="639">
        <v>3</v>
      </c>
      <c r="H125" s="493" t="s">
        <v>2040</v>
      </c>
      <c r="I125" s="779" t="s">
        <v>1645</v>
      </c>
      <c r="J125" s="703" t="s">
        <v>1651</v>
      </c>
      <c r="K125" s="696"/>
      <c r="L125" s="692"/>
      <c r="M125" s="692"/>
      <c r="N125" s="692"/>
      <c r="O125" s="692"/>
      <c r="P125" s="692"/>
      <c r="Q125" s="692"/>
      <c r="R125" s="494"/>
      <c r="S125" s="494"/>
      <c r="T125" s="692">
        <v>48</v>
      </c>
      <c r="U125" s="244" t="s">
        <v>104</v>
      </c>
    </row>
    <row r="126" spans="1:33">
      <c r="A126" s="769">
        <v>3</v>
      </c>
      <c r="B126" s="459" t="s">
        <v>2370</v>
      </c>
      <c r="C126" s="1019"/>
      <c r="D126" s="1018"/>
      <c r="E126" s="1018"/>
      <c r="F126" s="879" t="s">
        <v>2202</v>
      </c>
      <c r="G126" s="639">
        <v>3</v>
      </c>
      <c r="H126" s="496" t="s">
        <v>2370</v>
      </c>
      <c r="I126" s="996" t="s">
        <v>1764</v>
      </c>
      <c r="J126" s="664"/>
      <c r="K126" s="722">
        <v>1</v>
      </c>
      <c r="L126" s="677">
        <v>48</v>
      </c>
      <c r="M126" s="678"/>
      <c r="N126" s="679"/>
      <c r="O126" s="678"/>
      <c r="P126" s="678"/>
      <c r="Q126" s="678"/>
      <c r="R126" s="677">
        <v>48</v>
      </c>
      <c r="S126" s="677">
        <v>48</v>
      </c>
      <c r="T126" s="494"/>
      <c r="U126" s="495"/>
      <c r="X126" s="833"/>
      <c r="AB126" s="833"/>
      <c r="AC126" s="833"/>
      <c r="AD126" s="833"/>
      <c r="AE126" s="833"/>
      <c r="AF126" s="833"/>
      <c r="AG126" s="833"/>
    </row>
    <row r="127" spans="1:33">
      <c r="A127" s="769"/>
      <c r="C127" s="1018"/>
      <c r="D127" s="1018"/>
      <c r="E127" s="1020"/>
      <c r="F127" s="511"/>
      <c r="G127" s="639">
        <v>3</v>
      </c>
      <c r="H127" s="897"/>
      <c r="I127" s="1011" t="s">
        <v>1647</v>
      </c>
      <c r="J127" s="898"/>
      <c r="K127" s="899"/>
      <c r="L127" s="899"/>
      <c r="M127" s="899"/>
      <c r="N127" s="900"/>
      <c r="O127" s="900"/>
      <c r="P127" s="900"/>
      <c r="Q127" s="900"/>
      <c r="R127" s="901"/>
      <c r="S127" s="901"/>
      <c r="T127" s="901"/>
      <c r="U127" s="902"/>
      <c r="X127" s="880"/>
      <c r="AB127" s="880"/>
      <c r="AC127" s="880"/>
      <c r="AD127" s="880"/>
      <c r="AE127" s="880"/>
      <c r="AF127" s="880"/>
      <c r="AG127" s="880"/>
    </row>
    <row r="128" spans="1:33" ht="105">
      <c r="A128" s="769">
        <v>2</v>
      </c>
      <c r="B128" s="660" t="s">
        <v>2041</v>
      </c>
      <c r="C128" s="661" t="s">
        <v>102</v>
      </c>
      <c r="D128" s="661">
        <v>91785</v>
      </c>
      <c r="E128" s="661" t="s">
        <v>106</v>
      </c>
      <c r="F128" s="457">
        <v>10</v>
      </c>
      <c r="G128" s="639">
        <v>3</v>
      </c>
      <c r="H128" s="493" t="s">
        <v>2041</v>
      </c>
      <c r="I128" s="779" t="s">
        <v>328</v>
      </c>
      <c r="J128" s="703" t="s">
        <v>1648</v>
      </c>
      <c r="K128" s="696"/>
      <c r="L128" s="692"/>
      <c r="M128" s="692"/>
      <c r="N128" s="692"/>
      <c r="O128" s="692"/>
      <c r="P128" s="692"/>
      <c r="Q128" s="692"/>
      <c r="R128" s="494"/>
      <c r="S128" s="494"/>
      <c r="T128" s="692">
        <v>78</v>
      </c>
      <c r="U128" s="244" t="s">
        <v>104</v>
      </c>
      <c r="X128" s="983"/>
      <c r="AB128" s="983"/>
      <c r="AC128" s="983"/>
      <c r="AD128" s="983"/>
      <c r="AE128" s="983"/>
      <c r="AF128" s="983"/>
      <c r="AG128" s="983"/>
    </row>
    <row r="129" spans="1:33">
      <c r="A129" s="769">
        <v>3</v>
      </c>
      <c r="B129" s="459" t="s">
        <v>2371</v>
      </c>
      <c r="C129" s="1019"/>
      <c r="D129" s="1018"/>
      <c r="E129" s="1018"/>
      <c r="F129" s="984" t="s">
        <v>2203</v>
      </c>
      <c r="G129" s="639">
        <v>3</v>
      </c>
      <c r="H129" s="496" t="s">
        <v>2371</v>
      </c>
      <c r="I129" s="996" t="s">
        <v>1649</v>
      </c>
      <c r="J129" s="664"/>
      <c r="K129" s="722">
        <v>1</v>
      </c>
      <c r="L129" s="677">
        <v>78</v>
      </c>
      <c r="M129" s="678"/>
      <c r="N129" s="679"/>
      <c r="O129" s="678"/>
      <c r="P129" s="678"/>
      <c r="Q129" s="678"/>
      <c r="R129" s="677">
        <v>78</v>
      </c>
      <c r="S129" s="677">
        <v>78</v>
      </c>
      <c r="T129" s="494"/>
      <c r="U129" s="495"/>
      <c r="X129" s="983"/>
      <c r="AB129" s="983"/>
      <c r="AC129" s="983"/>
      <c r="AD129" s="983"/>
      <c r="AE129" s="983"/>
      <c r="AF129" s="983"/>
      <c r="AG129" s="983"/>
    </row>
    <row r="130" spans="1:33" ht="105">
      <c r="A130" s="769">
        <v>2</v>
      </c>
      <c r="B130" s="660" t="s">
        <v>2042</v>
      </c>
      <c r="C130" s="661" t="s">
        <v>102</v>
      </c>
      <c r="D130" s="661">
        <v>91786</v>
      </c>
      <c r="E130" s="661" t="s">
        <v>106</v>
      </c>
      <c r="F130" s="457">
        <v>11</v>
      </c>
      <c r="G130" s="639">
        <v>3</v>
      </c>
      <c r="H130" s="493" t="s">
        <v>2042</v>
      </c>
      <c r="I130" s="779" t="s">
        <v>329</v>
      </c>
      <c r="J130" s="703" t="s">
        <v>1648</v>
      </c>
      <c r="K130" s="696"/>
      <c r="L130" s="692"/>
      <c r="M130" s="692"/>
      <c r="N130" s="692"/>
      <c r="O130" s="692"/>
      <c r="P130" s="692"/>
      <c r="Q130" s="692"/>
      <c r="R130" s="494"/>
      <c r="S130" s="494"/>
      <c r="T130" s="692">
        <v>18</v>
      </c>
      <c r="U130" s="244" t="s">
        <v>104</v>
      </c>
      <c r="X130" s="983"/>
      <c r="AB130" s="983"/>
      <c r="AC130" s="983"/>
      <c r="AD130" s="983"/>
      <c r="AE130" s="983"/>
      <c r="AF130" s="983"/>
      <c r="AG130" s="983"/>
    </row>
    <row r="131" spans="1:33">
      <c r="A131" s="769">
        <v>3</v>
      </c>
      <c r="B131" s="459" t="s">
        <v>2372</v>
      </c>
      <c r="C131" s="1019"/>
      <c r="D131" s="1018"/>
      <c r="E131" s="1018"/>
      <c r="F131" s="984" t="s">
        <v>2213</v>
      </c>
      <c r="G131" s="639">
        <v>3</v>
      </c>
      <c r="H131" s="496" t="s">
        <v>2372</v>
      </c>
      <c r="I131" s="996" t="s">
        <v>1649</v>
      </c>
      <c r="J131" s="664"/>
      <c r="K131" s="722">
        <v>1</v>
      </c>
      <c r="L131" s="677">
        <v>18</v>
      </c>
      <c r="M131" s="678"/>
      <c r="N131" s="679"/>
      <c r="O131" s="678"/>
      <c r="P131" s="678"/>
      <c r="Q131" s="678"/>
      <c r="R131" s="677">
        <v>18</v>
      </c>
      <c r="S131" s="677">
        <v>18</v>
      </c>
      <c r="T131" s="494"/>
      <c r="U131" s="495"/>
      <c r="X131" s="983"/>
      <c r="AB131" s="983"/>
      <c r="AC131" s="983"/>
      <c r="AD131" s="983"/>
      <c r="AE131" s="983"/>
      <c r="AF131" s="983"/>
      <c r="AG131" s="983"/>
    </row>
    <row r="132" spans="1:33">
      <c r="A132" s="769"/>
      <c r="C132" s="1018"/>
      <c r="D132" s="1018"/>
      <c r="E132" s="1020"/>
      <c r="F132" s="511"/>
      <c r="G132" s="639">
        <v>3</v>
      </c>
      <c r="H132" s="897"/>
      <c r="I132" s="1011" t="s">
        <v>1650</v>
      </c>
      <c r="J132" s="898"/>
      <c r="K132" s="898"/>
      <c r="L132" s="899"/>
      <c r="M132" s="899"/>
      <c r="N132" s="900"/>
      <c r="O132" s="900"/>
      <c r="P132" s="900"/>
      <c r="Q132" s="900"/>
      <c r="R132" s="901"/>
      <c r="S132" s="901"/>
      <c r="T132" s="901"/>
      <c r="U132" s="902"/>
      <c r="X132" s="949"/>
      <c r="AB132" s="880"/>
      <c r="AC132" s="880"/>
      <c r="AD132" s="880"/>
      <c r="AE132" s="880"/>
      <c r="AF132" s="880"/>
      <c r="AG132" s="880"/>
    </row>
    <row r="133" spans="1:33" s="662" customFormat="1" ht="105">
      <c r="A133" s="769">
        <v>2</v>
      </c>
      <c r="B133" s="660" t="s">
        <v>2043</v>
      </c>
      <c r="C133" s="661" t="s">
        <v>102</v>
      </c>
      <c r="D133" s="661">
        <v>91792</v>
      </c>
      <c r="E133" s="661" t="s">
        <v>106</v>
      </c>
      <c r="F133" s="457">
        <v>12</v>
      </c>
      <c r="G133" s="639">
        <v>3</v>
      </c>
      <c r="H133" s="493" t="s">
        <v>2043</v>
      </c>
      <c r="I133" s="779" t="s">
        <v>332</v>
      </c>
      <c r="J133" s="703" t="s">
        <v>1816</v>
      </c>
      <c r="K133" s="696"/>
      <c r="L133" s="692"/>
      <c r="M133" s="692"/>
      <c r="N133" s="692"/>
      <c r="O133" s="692"/>
      <c r="P133" s="692"/>
      <c r="Q133" s="692"/>
      <c r="R133" s="494"/>
      <c r="S133" s="494"/>
      <c r="T133" s="692">
        <v>12</v>
      </c>
      <c r="U133" s="244" t="s">
        <v>104</v>
      </c>
    </row>
    <row r="134" spans="1:33">
      <c r="A134" s="769">
        <v>3</v>
      </c>
      <c r="B134" s="459" t="s">
        <v>2373</v>
      </c>
      <c r="C134" s="1019"/>
      <c r="D134" s="1018"/>
      <c r="E134" s="1018"/>
      <c r="F134" s="950" t="s">
        <v>2215</v>
      </c>
      <c r="G134" s="639">
        <v>3</v>
      </c>
      <c r="H134" s="496" t="s">
        <v>2373</v>
      </c>
      <c r="I134" s="996" t="s">
        <v>1764</v>
      </c>
      <c r="J134" s="664"/>
      <c r="K134" s="722">
        <v>12</v>
      </c>
      <c r="L134" s="677"/>
      <c r="M134" s="678"/>
      <c r="N134" s="679"/>
      <c r="O134" s="678"/>
      <c r="P134" s="678"/>
      <c r="Q134" s="678"/>
      <c r="R134" s="677">
        <v>1</v>
      </c>
      <c r="S134" s="677">
        <v>12</v>
      </c>
      <c r="T134" s="494"/>
      <c r="U134" s="495"/>
      <c r="X134" s="949"/>
      <c r="AB134" s="880"/>
      <c r="AC134" s="880"/>
      <c r="AD134" s="880"/>
      <c r="AE134" s="880"/>
      <c r="AF134" s="880"/>
      <c r="AG134" s="880"/>
    </row>
    <row r="135" spans="1:33" s="662" customFormat="1" ht="105">
      <c r="A135" s="769">
        <v>2</v>
      </c>
      <c r="B135" s="660" t="s">
        <v>2044</v>
      </c>
      <c r="C135" s="661" t="s">
        <v>102</v>
      </c>
      <c r="D135" s="661">
        <v>91793</v>
      </c>
      <c r="E135" s="661" t="s">
        <v>106</v>
      </c>
      <c r="F135" s="457">
        <v>13</v>
      </c>
      <c r="G135" s="639">
        <v>3</v>
      </c>
      <c r="H135" s="493" t="s">
        <v>2044</v>
      </c>
      <c r="I135" s="779" t="s">
        <v>333</v>
      </c>
      <c r="J135" s="703" t="s">
        <v>1816</v>
      </c>
      <c r="K135" s="696"/>
      <c r="L135" s="692"/>
      <c r="M135" s="692"/>
      <c r="N135" s="692"/>
      <c r="O135" s="692"/>
      <c r="P135" s="692"/>
      <c r="Q135" s="692"/>
      <c r="R135" s="494"/>
      <c r="S135" s="494"/>
      <c r="T135" s="692">
        <v>66</v>
      </c>
      <c r="U135" s="244" t="s">
        <v>104</v>
      </c>
    </row>
    <row r="136" spans="1:33">
      <c r="A136" s="769">
        <v>3</v>
      </c>
      <c r="B136" s="459" t="s">
        <v>2374</v>
      </c>
      <c r="C136" s="1019"/>
      <c r="D136" s="1018"/>
      <c r="E136" s="1018"/>
      <c r="F136" s="950" t="s">
        <v>2219</v>
      </c>
      <c r="G136" s="639">
        <v>3</v>
      </c>
      <c r="H136" s="496" t="s">
        <v>2374</v>
      </c>
      <c r="I136" s="996" t="s">
        <v>1764</v>
      </c>
      <c r="J136" s="664"/>
      <c r="K136" s="722">
        <v>66</v>
      </c>
      <c r="L136" s="677"/>
      <c r="M136" s="678"/>
      <c r="N136" s="679"/>
      <c r="O136" s="678"/>
      <c r="P136" s="678"/>
      <c r="Q136" s="678"/>
      <c r="R136" s="677">
        <v>1</v>
      </c>
      <c r="S136" s="677">
        <v>66</v>
      </c>
      <c r="T136" s="494"/>
      <c r="U136" s="495"/>
      <c r="X136" s="949"/>
      <c r="AB136" s="880"/>
      <c r="AC136" s="880"/>
      <c r="AD136" s="880"/>
      <c r="AE136" s="880"/>
      <c r="AF136" s="880"/>
      <c r="AG136" s="880"/>
    </row>
    <row r="137" spans="1:33" s="662" customFormat="1" ht="105">
      <c r="A137" s="769">
        <v>2</v>
      </c>
      <c r="B137" s="660" t="s">
        <v>2045</v>
      </c>
      <c r="C137" s="661" t="s">
        <v>102</v>
      </c>
      <c r="D137" s="661">
        <v>91794</v>
      </c>
      <c r="E137" s="661" t="s">
        <v>106</v>
      </c>
      <c r="F137" s="457">
        <v>14</v>
      </c>
      <c r="G137" s="639">
        <v>3</v>
      </c>
      <c r="H137" s="493" t="s">
        <v>2045</v>
      </c>
      <c r="I137" s="779" t="s">
        <v>334</v>
      </c>
      <c r="J137" s="703" t="s">
        <v>1816</v>
      </c>
      <c r="K137" s="696"/>
      <c r="L137" s="692"/>
      <c r="M137" s="692"/>
      <c r="N137" s="692"/>
      <c r="O137" s="692"/>
      <c r="P137" s="692"/>
      <c r="Q137" s="692"/>
      <c r="R137" s="494"/>
      <c r="S137" s="494"/>
      <c r="T137" s="692">
        <v>240</v>
      </c>
      <c r="U137" s="244" t="s">
        <v>104</v>
      </c>
    </row>
    <row r="138" spans="1:33">
      <c r="A138" s="769">
        <v>3</v>
      </c>
      <c r="B138" s="459" t="s">
        <v>2375</v>
      </c>
      <c r="C138" s="1019"/>
      <c r="D138" s="1018"/>
      <c r="E138" s="1018"/>
      <c r="F138" s="950" t="s">
        <v>2225</v>
      </c>
      <c r="G138" s="639">
        <v>3</v>
      </c>
      <c r="H138" s="496" t="s">
        <v>2375</v>
      </c>
      <c r="I138" s="996" t="s">
        <v>1764</v>
      </c>
      <c r="J138" s="664"/>
      <c r="K138" s="722">
        <v>240</v>
      </c>
      <c r="L138" s="677"/>
      <c r="M138" s="678"/>
      <c r="N138" s="679"/>
      <c r="O138" s="678"/>
      <c r="P138" s="678"/>
      <c r="Q138" s="678"/>
      <c r="R138" s="677">
        <v>1</v>
      </c>
      <c r="S138" s="677">
        <v>240</v>
      </c>
      <c r="T138" s="494"/>
      <c r="U138" s="495"/>
      <c r="X138" s="949"/>
      <c r="AB138" s="880"/>
      <c r="AC138" s="880"/>
      <c r="AD138" s="880"/>
      <c r="AE138" s="880"/>
      <c r="AF138" s="880"/>
      <c r="AG138" s="880"/>
    </row>
    <row r="139" spans="1:33" s="662" customFormat="1" ht="105">
      <c r="A139" s="769">
        <v>2</v>
      </c>
      <c r="B139" s="660" t="s">
        <v>2046</v>
      </c>
      <c r="C139" s="661" t="s">
        <v>102</v>
      </c>
      <c r="D139" s="661">
        <v>91795</v>
      </c>
      <c r="E139" s="661" t="s">
        <v>106</v>
      </c>
      <c r="F139" s="457">
        <v>15</v>
      </c>
      <c r="G139" s="639">
        <v>3</v>
      </c>
      <c r="H139" s="493" t="s">
        <v>2046</v>
      </c>
      <c r="I139" s="779" t="s">
        <v>335</v>
      </c>
      <c r="J139" s="703" t="s">
        <v>1816</v>
      </c>
      <c r="K139" s="696"/>
      <c r="L139" s="692"/>
      <c r="M139" s="692"/>
      <c r="N139" s="692"/>
      <c r="O139" s="692"/>
      <c r="P139" s="692"/>
      <c r="Q139" s="692"/>
      <c r="R139" s="494"/>
      <c r="S139" s="494"/>
      <c r="T139" s="692">
        <v>264</v>
      </c>
      <c r="U139" s="244" t="s">
        <v>104</v>
      </c>
    </row>
    <row r="140" spans="1:33">
      <c r="A140" s="769">
        <v>3</v>
      </c>
      <c r="B140" s="459" t="s">
        <v>2376</v>
      </c>
      <c r="C140" s="1019"/>
      <c r="D140" s="1018"/>
      <c r="E140" s="1018"/>
      <c r="F140" s="881" t="s">
        <v>2235</v>
      </c>
      <c r="G140" s="639">
        <v>3</v>
      </c>
      <c r="H140" s="496" t="s">
        <v>2376</v>
      </c>
      <c r="I140" s="996" t="s">
        <v>1764</v>
      </c>
      <c r="J140" s="664"/>
      <c r="K140" s="722">
        <v>264</v>
      </c>
      <c r="L140" s="677"/>
      <c r="M140" s="678"/>
      <c r="N140" s="679"/>
      <c r="O140" s="678"/>
      <c r="P140" s="678"/>
      <c r="Q140" s="678"/>
      <c r="R140" s="677">
        <v>1</v>
      </c>
      <c r="S140" s="677">
        <v>264</v>
      </c>
      <c r="T140" s="494"/>
      <c r="U140" s="495"/>
      <c r="X140" s="880"/>
      <c r="AB140" s="880"/>
      <c r="AC140" s="880"/>
      <c r="AD140" s="880"/>
      <c r="AE140" s="880"/>
      <c r="AF140" s="880"/>
      <c r="AG140" s="880"/>
    </row>
    <row r="141" spans="1:33" s="662" customFormat="1" ht="71.25" customHeight="1">
      <c r="A141" s="769">
        <v>2</v>
      </c>
      <c r="B141" s="660" t="s">
        <v>2047</v>
      </c>
      <c r="C141" s="661" t="s">
        <v>102</v>
      </c>
      <c r="D141" s="661">
        <v>89707</v>
      </c>
      <c r="E141" s="661" t="s">
        <v>106</v>
      </c>
      <c r="F141" s="457">
        <v>16</v>
      </c>
      <c r="G141" s="639">
        <v>3</v>
      </c>
      <c r="H141" s="493" t="s">
        <v>2047</v>
      </c>
      <c r="I141" s="779" t="s">
        <v>341</v>
      </c>
      <c r="J141" s="703" t="s">
        <v>1816</v>
      </c>
      <c r="K141" s="696"/>
      <c r="L141" s="692"/>
      <c r="M141" s="692"/>
      <c r="N141" s="692"/>
      <c r="O141" s="692"/>
      <c r="P141" s="692"/>
      <c r="Q141" s="692"/>
      <c r="R141" s="494"/>
      <c r="S141" s="494"/>
      <c r="T141" s="692">
        <v>8</v>
      </c>
      <c r="U141" s="244" t="s">
        <v>284</v>
      </c>
    </row>
    <row r="142" spans="1:33">
      <c r="A142" s="769">
        <v>3</v>
      </c>
      <c r="B142" s="459" t="s">
        <v>2377</v>
      </c>
      <c r="C142" s="1019"/>
      <c r="D142" s="1018"/>
      <c r="E142" s="1018"/>
      <c r="F142" s="881" t="s">
        <v>2378</v>
      </c>
      <c r="G142" s="639">
        <v>3</v>
      </c>
      <c r="H142" s="496" t="s">
        <v>2377</v>
      </c>
      <c r="I142" s="996" t="s">
        <v>1764</v>
      </c>
      <c r="J142" s="664"/>
      <c r="K142" s="722">
        <v>8</v>
      </c>
      <c r="L142" s="677"/>
      <c r="M142" s="678"/>
      <c r="N142" s="679"/>
      <c r="O142" s="678"/>
      <c r="P142" s="678"/>
      <c r="Q142" s="678"/>
      <c r="R142" s="677">
        <v>1</v>
      </c>
      <c r="S142" s="677">
        <v>8</v>
      </c>
      <c r="T142" s="494"/>
      <c r="U142" s="495"/>
      <c r="X142" s="880"/>
      <c r="AB142" s="880"/>
      <c r="AC142" s="880"/>
      <c r="AD142" s="880"/>
      <c r="AE142" s="880"/>
      <c r="AF142" s="880"/>
      <c r="AG142" s="880"/>
    </row>
    <row r="143" spans="1:33" s="662" customFormat="1" ht="45">
      <c r="A143" s="769">
        <v>2</v>
      </c>
      <c r="B143" s="660" t="s">
        <v>2048</v>
      </c>
      <c r="C143" s="661" t="s">
        <v>106</v>
      </c>
      <c r="D143" s="661">
        <v>54</v>
      </c>
      <c r="E143" s="661" t="s">
        <v>106</v>
      </c>
      <c r="F143" s="457">
        <v>17</v>
      </c>
      <c r="G143" s="639">
        <v>3</v>
      </c>
      <c r="H143" s="493" t="s">
        <v>2048</v>
      </c>
      <c r="I143" s="779" t="s">
        <v>1652</v>
      </c>
      <c r="J143" s="703" t="s">
        <v>1816</v>
      </c>
      <c r="K143" s="696"/>
      <c r="L143" s="692"/>
      <c r="M143" s="692"/>
      <c r="N143" s="692"/>
      <c r="O143" s="692"/>
      <c r="P143" s="692"/>
      <c r="Q143" s="692"/>
      <c r="R143" s="494"/>
      <c r="S143" s="494"/>
      <c r="T143" s="692">
        <v>9</v>
      </c>
      <c r="U143" s="244" t="s">
        <v>284</v>
      </c>
    </row>
    <row r="144" spans="1:33">
      <c r="A144" s="769">
        <v>3</v>
      </c>
      <c r="B144" s="459" t="s">
        <v>2379</v>
      </c>
      <c r="C144" s="1019"/>
      <c r="D144" s="1018"/>
      <c r="E144" s="1018"/>
      <c r="F144" s="883" t="s">
        <v>2380</v>
      </c>
      <c r="G144" s="639">
        <v>3</v>
      </c>
      <c r="H144" s="496" t="s">
        <v>2379</v>
      </c>
      <c r="I144" s="996" t="s">
        <v>1764</v>
      </c>
      <c r="J144" s="664"/>
      <c r="K144" s="722">
        <v>9</v>
      </c>
      <c r="L144" s="677"/>
      <c r="M144" s="678"/>
      <c r="N144" s="679"/>
      <c r="O144" s="678"/>
      <c r="P144" s="678"/>
      <c r="Q144" s="678"/>
      <c r="R144" s="677">
        <v>1</v>
      </c>
      <c r="S144" s="677">
        <v>9</v>
      </c>
      <c r="T144" s="494"/>
      <c r="U144" s="495"/>
      <c r="X144" s="882"/>
      <c r="AB144" s="882"/>
      <c r="AC144" s="882"/>
      <c r="AD144" s="882"/>
      <c r="AE144" s="882"/>
      <c r="AF144" s="882"/>
      <c r="AG144" s="882"/>
    </row>
    <row r="145" spans="1:35" s="662" customFormat="1" ht="45">
      <c r="A145" s="769">
        <v>2</v>
      </c>
      <c r="B145" s="660" t="s">
        <v>2049</v>
      </c>
      <c r="C145" s="661" t="s">
        <v>106</v>
      </c>
      <c r="D145" s="661">
        <v>55</v>
      </c>
      <c r="E145" s="661" t="s">
        <v>106</v>
      </c>
      <c r="F145" s="457">
        <v>18</v>
      </c>
      <c r="G145" s="639">
        <v>3</v>
      </c>
      <c r="H145" s="493" t="s">
        <v>2049</v>
      </c>
      <c r="I145" s="779" t="s">
        <v>1653</v>
      </c>
      <c r="J145" s="703" t="s">
        <v>1816</v>
      </c>
      <c r="K145" s="696"/>
      <c r="L145" s="692"/>
      <c r="M145" s="692"/>
      <c r="N145" s="692"/>
      <c r="O145" s="692"/>
      <c r="P145" s="692"/>
      <c r="Q145" s="692"/>
      <c r="R145" s="494"/>
      <c r="S145" s="494"/>
      <c r="T145" s="692">
        <v>21</v>
      </c>
      <c r="U145" s="244" t="s">
        <v>284</v>
      </c>
    </row>
    <row r="146" spans="1:35">
      <c r="A146" s="769">
        <v>3</v>
      </c>
      <c r="B146" s="459" t="s">
        <v>2381</v>
      </c>
      <c r="C146" s="1019"/>
      <c r="D146" s="1018"/>
      <c r="E146" s="1018"/>
      <c r="F146" s="883" t="s">
        <v>2382</v>
      </c>
      <c r="G146" s="639">
        <v>3</v>
      </c>
      <c r="H146" s="496" t="s">
        <v>2381</v>
      </c>
      <c r="I146" s="996" t="s">
        <v>1764</v>
      </c>
      <c r="J146" s="664"/>
      <c r="K146" s="722">
        <v>21</v>
      </c>
      <c r="L146" s="677"/>
      <c r="M146" s="678"/>
      <c r="N146" s="679"/>
      <c r="O146" s="678"/>
      <c r="P146" s="678"/>
      <c r="Q146" s="678"/>
      <c r="R146" s="677">
        <v>1</v>
      </c>
      <c r="S146" s="677">
        <v>21</v>
      </c>
      <c r="T146" s="494"/>
      <c r="U146" s="495"/>
      <c r="X146" s="882"/>
      <c r="AB146" s="882"/>
      <c r="AC146" s="882"/>
      <c r="AD146" s="882"/>
      <c r="AE146" s="882"/>
      <c r="AF146" s="882"/>
      <c r="AG146" s="882"/>
    </row>
    <row r="147" spans="1:35" ht="45">
      <c r="A147" s="769"/>
      <c r="B147" s="660" t="s">
        <v>2050</v>
      </c>
      <c r="C147" s="661" t="s">
        <v>106</v>
      </c>
      <c r="D147" s="661">
        <v>82</v>
      </c>
      <c r="E147" s="661" t="s">
        <v>106</v>
      </c>
      <c r="F147" s="457">
        <v>19</v>
      </c>
      <c r="G147" s="639">
        <v>3</v>
      </c>
      <c r="H147" s="493" t="s">
        <v>2050</v>
      </c>
      <c r="I147" s="779" t="s">
        <v>1765</v>
      </c>
      <c r="J147" s="703" t="s">
        <v>1816</v>
      </c>
      <c r="K147" s="696"/>
      <c r="L147" s="692"/>
      <c r="M147" s="692"/>
      <c r="N147" s="692"/>
      <c r="O147" s="692"/>
      <c r="P147" s="692"/>
      <c r="Q147" s="692"/>
      <c r="R147" s="494"/>
      <c r="S147" s="494"/>
      <c r="T147" s="692">
        <v>1</v>
      </c>
      <c r="U147" s="244" t="s">
        <v>284</v>
      </c>
      <c r="X147" s="944"/>
      <c r="AB147" s="944"/>
      <c r="AC147" s="944"/>
      <c r="AD147" s="944"/>
      <c r="AE147" s="944"/>
      <c r="AF147" s="944"/>
      <c r="AG147" s="944"/>
    </row>
    <row r="148" spans="1:35">
      <c r="A148" s="769"/>
      <c r="B148" s="459" t="s">
        <v>2383</v>
      </c>
      <c r="C148" s="1019"/>
      <c r="D148" s="1018"/>
      <c r="E148" s="1018"/>
      <c r="F148" s="945" t="s">
        <v>2384</v>
      </c>
      <c r="G148" s="639">
        <v>3</v>
      </c>
      <c r="H148" s="496" t="s">
        <v>2383</v>
      </c>
      <c r="I148" s="996" t="s">
        <v>1764</v>
      </c>
      <c r="J148" s="664"/>
      <c r="K148" s="722">
        <v>1</v>
      </c>
      <c r="L148" s="677"/>
      <c r="M148" s="678"/>
      <c r="N148" s="679"/>
      <c r="O148" s="678"/>
      <c r="P148" s="678"/>
      <c r="Q148" s="678"/>
      <c r="R148" s="677">
        <v>1</v>
      </c>
      <c r="S148" s="677">
        <v>1</v>
      </c>
      <c r="T148" s="494"/>
      <c r="U148" s="495"/>
      <c r="X148" s="944"/>
      <c r="AB148" s="944"/>
      <c r="AC148" s="944"/>
      <c r="AD148" s="944"/>
      <c r="AE148" s="944"/>
      <c r="AF148" s="944"/>
      <c r="AG148" s="944"/>
    </row>
    <row r="149" spans="1:35" s="662" customFormat="1" ht="82.5" customHeight="1">
      <c r="A149" s="769">
        <v>2</v>
      </c>
      <c r="B149" s="660" t="s">
        <v>2051</v>
      </c>
      <c r="C149" s="661" t="s">
        <v>102</v>
      </c>
      <c r="D149" s="661">
        <v>98108</v>
      </c>
      <c r="E149" s="661" t="s">
        <v>106</v>
      </c>
      <c r="F149" s="457">
        <v>20</v>
      </c>
      <c r="G149" s="639">
        <v>3</v>
      </c>
      <c r="H149" s="493" t="s">
        <v>2051</v>
      </c>
      <c r="I149" s="779" t="s">
        <v>1701</v>
      </c>
      <c r="J149" s="703" t="s">
        <v>1816</v>
      </c>
      <c r="K149" s="696"/>
      <c r="L149" s="692"/>
      <c r="M149" s="692"/>
      <c r="N149" s="692"/>
      <c r="O149" s="692"/>
      <c r="P149" s="692"/>
      <c r="Q149" s="692"/>
      <c r="R149" s="494"/>
      <c r="S149" s="494"/>
      <c r="T149" s="692">
        <v>1</v>
      </c>
      <c r="U149" s="244" t="s">
        <v>284</v>
      </c>
    </row>
    <row r="150" spans="1:35">
      <c r="A150" s="769">
        <v>3</v>
      </c>
      <c r="B150" s="459" t="s">
        <v>2385</v>
      </c>
      <c r="C150" s="1019"/>
      <c r="D150" s="1018"/>
      <c r="E150" s="1018"/>
      <c r="F150" s="883" t="s">
        <v>2386</v>
      </c>
      <c r="G150" s="639">
        <v>3</v>
      </c>
      <c r="H150" s="496" t="s">
        <v>2385</v>
      </c>
      <c r="I150" s="996" t="s">
        <v>1764</v>
      </c>
      <c r="J150" s="664"/>
      <c r="K150" s="722">
        <v>1</v>
      </c>
      <c r="L150" s="677"/>
      <c r="M150" s="678"/>
      <c r="N150" s="679"/>
      <c r="O150" s="678"/>
      <c r="P150" s="678"/>
      <c r="Q150" s="678"/>
      <c r="R150" s="677">
        <v>1</v>
      </c>
      <c r="S150" s="677">
        <v>1</v>
      </c>
      <c r="T150" s="494"/>
      <c r="U150" s="495"/>
      <c r="X150" s="882"/>
      <c r="AB150" s="882"/>
      <c r="AC150" s="882"/>
      <c r="AD150" s="882"/>
      <c r="AE150" s="882"/>
      <c r="AF150" s="882"/>
      <c r="AG150" s="882"/>
    </row>
    <row r="151" spans="1:35" ht="30">
      <c r="A151" s="769">
        <v>2</v>
      </c>
      <c r="B151" s="660" t="s">
        <v>2052</v>
      </c>
      <c r="C151" s="661" t="s">
        <v>102</v>
      </c>
      <c r="D151" s="661">
        <v>90441</v>
      </c>
      <c r="E151" s="661" t="s">
        <v>106</v>
      </c>
      <c r="F151" s="457">
        <v>21</v>
      </c>
      <c r="G151" s="639">
        <v>3</v>
      </c>
      <c r="H151" s="493" t="s">
        <v>2052</v>
      </c>
      <c r="I151" s="779" t="s">
        <v>347</v>
      </c>
      <c r="J151" s="703" t="s">
        <v>1816</v>
      </c>
      <c r="K151" s="696"/>
      <c r="L151" s="692"/>
      <c r="M151" s="692"/>
      <c r="N151" s="692"/>
      <c r="O151" s="692"/>
      <c r="P151" s="692"/>
      <c r="Q151" s="692"/>
      <c r="R151" s="494"/>
      <c r="S151" s="494"/>
      <c r="T151" s="692">
        <v>27</v>
      </c>
      <c r="U151" s="244" t="s">
        <v>284</v>
      </c>
      <c r="X151" s="923"/>
      <c r="AB151" s="923"/>
      <c r="AC151" s="923"/>
      <c r="AD151" s="923"/>
      <c r="AE151" s="923"/>
      <c r="AF151" s="923"/>
      <c r="AG151" s="923"/>
    </row>
    <row r="152" spans="1:35">
      <c r="A152" s="769">
        <v>3</v>
      </c>
      <c r="B152" s="459" t="s">
        <v>2387</v>
      </c>
      <c r="C152" s="1019"/>
      <c r="D152" s="1018"/>
      <c r="E152" s="1018"/>
      <c r="F152" s="924" t="s">
        <v>2388</v>
      </c>
      <c r="G152" s="639">
        <v>3</v>
      </c>
      <c r="H152" s="496" t="s">
        <v>2387</v>
      </c>
      <c r="I152" s="996" t="s">
        <v>1764</v>
      </c>
      <c r="J152" s="664"/>
      <c r="K152" s="722">
        <v>27</v>
      </c>
      <c r="L152" s="677"/>
      <c r="M152" s="678"/>
      <c r="N152" s="679"/>
      <c r="O152" s="678"/>
      <c r="P152" s="678"/>
      <c r="Q152" s="678"/>
      <c r="R152" s="677">
        <v>1</v>
      </c>
      <c r="S152" s="677">
        <v>27</v>
      </c>
      <c r="T152" s="494"/>
      <c r="U152" s="495"/>
      <c r="X152" s="923"/>
      <c r="AB152" s="923"/>
      <c r="AC152" s="923"/>
      <c r="AD152" s="923"/>
      <c r="AE152" s="923"/>
      <c r="AF152" s="923"/>
      <c r="AG152" s="923"/>
    </row>
    <row r="153" spans="1:35" ht="45">
      <c r="A153" s="769">
        <v>2</v>
      </c>
      <c r="B153" s="660" t="s">
        <v>2053</v>
      </c>
      <c r="C153" s="661" t="s">
        <v>102</v>
      </c>
      <c r="D153" s="661">
        <v>90440</v>
      </c>
      <c r="E153" s="661" t="s">
        <v>106</v>
      </c>
      <c r="F153" s="457">
        <v>22</v>
      </c>
      <c r="G153" s="639">
        <v>3</v>
      </c>
      <c r="H153" s="493" t="s">
        <v>2053</v>
      </c>
      <c r="I153" s="779" t="s">
        <v>346</v>
      </c>
      <c r="J153" s="703" t="s">
        <v>1816</v>
      </c>
      <c r="K153" s="696"/>
      <c r="L153" s="692"/>
      <c r="M153" s="692"/>
      <c r="N153" s="692"/>
      <c r="O153" s="692"/>
      <c r="P153" s="692"/>
      <c r="Q153" s="692"/>
      <c r="R153" s="494"/>
      <c r="S153" s="494"/>
      <c r="T153" s="692">
        <v>40</v>
      </c>
      <c r="U153" s="244" t="s">
        <v>284</v>
      </c>
      <c r="X153" s="923"/>
      <c r="AB153" s="923"/>
      <c r="AC153" s="923"/>
      <c r="AD153" s="923"/>
      <c r="AE153" s="923"/>
      <c r="AF153" s="923"/>
      <c r="AG153" s="923"/>
    </row>
    <row r="154" spans="1:35">
      <c r="A154" s="769">
        <v>3</v>
      </c>
      <c r="B154" s="459" t="s">
        <v>2389</v>
      </c>
      <c r="C154" s="1019"/>
      <c r="D154" s="1018"/>
      <c r="E154" s="1018"/>
      <c r="F154" s="924" t="s">
        <v>2390</v>
      </c>
      <c r="G154" s="639">
        <v>3</v>
      </c>
      <c r="H154" s="496" t="s">
        <v>2389</v>
      </c>
      <c r="I154" s="996" t="s">
        <v>1764</v>
      </c>
      <c r="J154" s="664"/>
      <c r="K154" s="722">
        <v>40</v>
      </c>
      <c r="L154" s="677"/>
      <c r="M154" s="678"/>
      <c r="N154" s="679"/>
      <c r="O154" s="678"/>
      <c r="P154" s="678"/>
      <c r="Q154" s="678"/>
      <c r="R154" s="677">
        <v>1</v>
      </c>
      <c r="S154" s="677">
        <v>40</v>
      </c>
      <c r="T154" s="494"/>
      <c r="U154" s="495"/>
      <c r="X154" s="923"/>
      <c r="AB154" s="923"/>
      <c r="AC154" s="923"/>
      <c r="AD154" s="923"/>
      <c r="AE154" s="923"/>
      <c r="AF154" s="923"/>
      <c r="AG154" s="923"/>
    </row>
    <row r="155" spans="1:35" ht="75">
      <c r="A155" s="769">
        <v>2</v>
      </c>
      <c r="B155" s="660" t="s">
        <v>2054</v>
      </c>
      <c r="C155" s="661" t="s">
        <v>102</v>
      </c>
      <c r="D155" s="661">
        <v>97902</v>
      </c>
      <c r="E155" s="661" t="s">
        <v>106</v>
      </c>
      <c r="F155" s="457">
        <v>23</v>
      </c>
      <c r="G155" s="639">
        <v>3</v>
      </c>
      <c r="H155" s="493" t="s">
        <v>2054</v>
      </c>
      <c r="I155" s="779" t="s">
        <v>1702</v>
      </c>
      <c r="J155" s="703" t="s">
        <v>1816</v>
      </c>
      <c r="K155" s="696"/>
      <c r="L155" s="692"/>
      <c r="M155" s="692"/>
      <c r="N155" s="692"/>
      <c r="O155" s="692"/>
      <c r="P155" s="692"/>
      <c r="Q155" s="692"/>
      <c r="R155" s="494"/>
      <c r="S155" s="494"/>
      <c r="T155" s="692">
        <v>2</v>
      </c>
      <c r="U155" s="244" t="s">
        <v>284</v>
      </c>
      <c r="X155" s="983"/>
      <c r="AB155" s="983"/>
      <c r="AC155" s="983"/>
      <c r="AD155" s="983"/>
      <c r="AE155" s="983"/>
      <c r="AF155" s="983"/>
      <c r="AG155" s="983"/>
    </row>
    <row r="156" spans="1:35">
      <c r="A156" s="769">
        <v>3</v>
      </c>
      <c r="B156" s="459" t="s">
        <v>2391</v>
      </c>
      <c r="C156" s="1019"/>
      <c r="D156" s="1018"/>
      <c r="E156" s="1018"/>
      <c r="F156" s="984" t="s">
        <v>2392</v>
      </c>
      <c r="G156" s="639">
        <v>3</v>
      </c>
      <c r="H156" s="496" t="s">
        <v>2391</v>
      </c>
      <c r="I156" s="996" t="s">
        <v>1764</v>
      </c>
      <c r="J156" s="664"/>
      <c r="K156" s="722">
        <v>2</v>
      </c>
      <c r="L156" s="677"/>
      <c r="M156" s="678"/>
      <c r="N156" s="679"/>
      <c r="O156" s="678"/>
      <c r="P156" s="678"/>
      <c r="Q156" s="678"/>
      <c r="R156" s="677">
        <v>1</v>
      </c>
      <c r="S156" s="677">
        <v>2</v>
      </c>
      <c r="T156" s="494"/>
      <c r="U156" s="495"/>
      <c r="X156" s="983"/>
      <c r="AB156" s="983"/>
      <c r="AC156" s="983"/>
      <c r="AD156" s="983"/>
      <c r="AE156" s="983"/>
      <c r="AF156" s="983"/>
      <c r="AG156" s="983"/>
    </row>
    <row r="157" spans="1:35" ht="45">
      <c r="A157" s="769">
        <v>2</v>
      </c>
      <c r="B157" s="660" t="s">
        <v>2055</v>
      </c>
      <c r="C157" s="661" t="s">
        <v>106</v>
      </c>
      <c r="D157" s="661">
        <v>98</v>
      </c>
      <c r="E157" s="661" t="s">
        <v>106</v>
      </c>
      <c r="F157" s="457">
        <v>24</v>
      </c>
      <c r="G157" s="639">
        <v>3</v>
      </c>
      <c r="H157" s="493" t="s">
        <v>2055</v>
      </c>
      <c r="I157" s="779" t="s">
        <v>1817</v>
      </c>
      <c r="J157" s="703" t="s">
        <v>1816</v>
      </c>
      <c r="K157" s="696"/>
      <c r="L157" s="692"/>
      <c r="M157" s="692"/>
      <c r="N157" s="692"/>
      <c r="O157" s="692"/>
      <c r="P157" s="692"/>
      <c r="Q157" s="692"/>
      <c r="R157" s="494"/>
      <c r="S157" s="494"/>
      <c r="T157" s="692">
        <v>8</v>
      </c>
      <c r="U157" s="244" t="s">
        <v>394</v>
      </c>
      <c r="X157" s="983"/>
      <c r="AB157" s="983"/>
      <c r="AC157" s="983"/>
      <c r="AD157" s="983"/>
      <c r="AE157" s="983"/>
      <c r="AF157" s="983"/>
      <c r="AG157" s="983"/>
    </row>
    <row r="158" spans="1:35">
      <c r="A158" s="769">
        <v>3</v>
      </c>
      <c r="B158" s="459" t="s">
        <v>2393</v>
      </c>
      <c r="C158" s="1019"/>
      <c r="D158" s="1018"/>
      <c r="E158" s="1018"/>
      <c r="F158" s="984" t="s">
        <v>2394</v>
      </c>
      <c r="G158" s="639">
        <v>3</v>
      </c>
      <c r="H158" s="496" t="s">
        <v>2393</v>
      </c>
      <c r="I158" s="996" t="s">
        <v>1764</v>
      </c>
      <c r="J158" s="664"/>
      <c r="K158" s="722">
        <v>8</v>
      </c>
      <c r="L158" s="677"/>
      <c r="M158" s="678"/>
      <c r="N158" s="679"/>
      <c r="O158" s="678"/>
      <c r="P158" s="678"/>
      <c r="Q158" s="678"/>
      <c r="R158" s="677">
        <v>1</v>
      </c>
      <c r="S158" s="677">
        <v>8</v>
      </c>
      <c r="T158" s="494"/>
      <c r="U158" s="495"/>
      <c r="X158" s="983"/>
      <c r="AB158" s="983"/>
      <c r="AC158" s="983"/>
      <c r="AD158" s="983"/>
      <c r="AE158" s="983"/>
      <c r="AF158" s="983"/>
      <c r="AG158" s="983"/>
    </row>
    <row r="159" spans="1:35">
      <c r="A159" s="461">
        <v>2</v>
      </c>
      <c r="B159" s="459" t="s">
        <v>53</v>
      </c>
      <c r="C159" s="1018"/>
      <c r="D159" s="1018"/>
      <c r="E159" s="1020"/>
      <c r="F159" s="511">
        <v>0</v>
      </c>
      <c r="G159" s="639">
        <v>4</v>
      </c>
      <c r="H159" s="489" t="s">
        <v>53</v>
      </c>
      <c r="I159" s="1010" t="s">
        <v>1407</v>
      </c>
      <c r="J159" s="490"/>
      <c r="K159" s="690"/>
      <c r="L159" s="690"/>
      <c r="M159" s="690"/>
      <c r="N159" s="691"/>
      <c r="O159" s="691"/>
      <c r="P159" s="691"/>
      <c r="Q159" s="691"/>
      <c r="R159" s="491"/>
      <c r="S159" s="491"/>
      <c r="T159" s="491"/>
      <c r="U159" s="492"/>
    </row>
    <row r="160" spans="1:35" s="648" customFormat="1" ht="45">
      <c r="A160" s="649">
        <v>2</v>
      </c>
      <c r="B160" s="798" t="s">
        <v>2056</v>
      </c>
      <c r="C160" s="920" t="s">
        <v>102</v>
      </c>
      <c r="D160" s="921">
        <v>91940</v>
      </c>
      <c r="E160" s="921" t="s">
        <v>106</v>
      </c>
      <c r="F160" s="457">
        <v>1</v>
      </c>
      <c r="G160" s="639">
        <v>4</v>
      </c>
      <c r="H160" s="799" t="s">
        <v>2056</v>
      </c>
      <c r="I160" s="779" t="s">
        <v>320</v>
      </c>
      <c r="J160" s="800" t="s">
        <v>1665</v>
      </c>
      <c r="K160" s="819"/>
      <c r="L160" s="689"/>
      <c r="M160" s="689"/>
      <c r="N160" s="689"/>
      <c r="O160" s="689"/>
      <c r="P160" s="689"/>
      <c r="Q160" s="689"/>
      <c r="R160" s="801"/>
      <c r="S160" s="801"/>
      <c r="T160" s="692">
        <v>239</v>
      </c>
      <c r="U160" s="244" t="s">
        <v>284</v>
      </c>
      <c r="W160" s="650"/>
      <c r="X160" s="803"/>
      <c r="Y160" s="804"/>
      <c r="Z160" s="804"/>
      <c r="AA160" s="804"/>
      <c r="AB160" s="803"/>
      <c r="AC160" s="803"/>
      <c r="AD160" s="803"/>
      <c r="AE160" s="803"/>
      <c r="AF160" s="803"/>
      <c r="AG160" s="803"/>
      <c r="AH160" s="804"/>
      <c r="AI160" s="804"/>
    </row>
    <row r="161" spans="1:35" s="648" customFormat="1">
      <c r="A161" s="649">
        <v>3</v>
      </c>
      <c r="B161" s="798" t="s">
        <v>2395</v>
      </c>
      <c r="C161" s="920"/>
      <c r="D161" s="1021"/>
      <c r="E161" s="921"/>
      <c r="F161" s="843" t="s">
        <v>2025</v>
      </c>
      <c r="G161" s="639">
        <v>4</v>
      </c>
      <c r="H161" s="805" t="s">
        <v>2395</v>
      </c>
      <c r="I161" s="996" t="s">
        <v>1764</v>
      </c>
      <c r="J161" s="806" t="s">
        <v>1798</v>
      </c>
      <c r="K161" s="1035">
        <v>239</v>
      </c>
      <c r="L161" s="677">
        <v>1</v>
      </c>
      <c r="M161" s="677"/>
      <c r="N161" s="677"/>
      <c r="O161" s="677"/>
      <c r="P161" s="677"/>
      <c r="Q161" s="677"/>
      <c r="R161" s="677">
        <v>1</v>
      </c>
      <c r="S161" s="677">
        <v>239</v>
      </c>
      <c r="T161" s="801"/>
      <c r="U161" s="802"/>
      <c r="W161" s="650"/>
      <c r="X161" s="803"/>
      <c r="Y161" s="804"/>
      <c r="Z161" s="804"/>
      <c r="AA161" s="804"/>
      <c r="AB161" s="803"/>
      <c r="AC161" s="803"/>
      <c r="AD161" s="803"/>
      <c r="AE161" s="803"/>
      <c r="AF161" s="803"/>
      <c r="AG161" s="803"/>
      <c r="AH161" s="804"/>
      <c r="AI161" s="804"/>
    </row>
    <row r="162" spans="1:35" s="648" customFormat="1" ht="54.75" customHeight="1">
      <c r="A162" s="649">
        <v>2</v>
      </c>
      <c r="B162" s="798" t="s">
        <v>2057</v>
      </c>
      <c r="C162" s="920" t="s">
        <v>102</v>
      </c>
      <c r="D162" s="921">
        <v>91936</v>
      </c>
      <c r="E162" s="921" t="s">
        <v>106</v>
      </c>
      <c r="F162" s="304">
        <v>2</v>
      </c>
      <c r="G162" s="639">
        <v>4</v>
      </c>
      <c r="H162" s="799" t="s">
        <v>2057</v>
      </c>
      <c r="I162" s="779" t="s">
        <v>318</v>
      </c>
      <c r="J162" s="800" t="s">
        <v>1665</v>
      </c>
      <c r="K162" s="819"/>
      <c r="L162" s="689"/>
      <c r="M162" s="689"/>
      <c r="N162" s="689"/>
      <c r="O162" s="689"/>
      <c r="P162" s="689"/>
      <c r="Q162" s="689"/>
      <c r="R162" s="801"/>
      <c r="S162" s="801"/>
      <c r="T162" s="692">
        <v>75</v>
      </c>
      <c r="U162" s="244" t="s">
        <v>284</v>
      </c>
      <c r="W162" s="650"/>
      <c r="X162" s="803"/>
      <c r="Y162" s="804"/>
      <c r="Z162" s="804"/>
      <c r="AA162" s="804"/>
      <c r="AB162" s="803"/>
      <c r="AC162" s="803"/>
      <c r="AD162" s="803"/>
      <c r="AE162" s="803"/>
      <c r="AF162" s="803"/>
      <c r="AG162" s="803"/>
      <c r="AH162" s="804"/>
      <c r="AI162" s="804"/>
    </row>
    <row r="163" spans="1:35" s="648" customFormat="1">
      <c r="A163" s="649">
        <v>3</v>
      </c>
      <c r="B163" s="798" t="s">
        <v>2396</v>
      </c>
      <c r="C163" s="920"/>
      <c r="D163" s="1021"/>
      <c r="E163" s="921"/>
      <c r="F163" s="843" t="s">
        <v>2027</v>
      </c>
      <c r="G163" s="639">
        <v>4</v>
      </c>
      <c r="H163" s="805" t="s">
        <v>2396</v>
      </c>
      <c r="I163" s="996" t="s">
        <v>1764</v>
      </c>
      <c r="J163" s="806"/>
      <c r="K163" s="1035">
        <v>75</v>
      </c>
      <c r="L163" s="677">
        <v>1</v>
      </c>
      <c r="M163" s="677"/>
      <c r="N163" s="677"/>
      <c r="O163" s="677"/>
      <c r="P163" s="677"/>
      <c r="Q163" s="677"/>
      <c r="R163" s="677">
        <v>1</v>
      </c>
      <c r="S163" s="677">
        <v>75</v>
      </c>
      <c r="T163" s="801"/>
      <c r="U163" s="802"/>
      <c r="W163" s="650"/>
      <c r="X163" s="803"/>
      <c r="Y163" s="804"/>
      <c r="Z163" s="804"/>
      <c r="AA163" s="804"/>
      <c r="AB163" s="803"/>
      <c r="AC163" s="803"/>
      <c r="AD163" s="803"/>
      <c r="AE163" s="803"/>
      <c r="AF163" s="803"/>
      <c r="AG163" s="803"/>
      <c r="AH163" s="804"/>
      <c r="AI163" s="804"/>
    </row>
    <row r="164" spans="1:35" s="648" customFormat="1" ht="60">
      <c r="A164" s="649">
        <v>2</v>
      </c>
      <c r="B164" s="798" t="s">
        <v>2058</v>
      </c>
      <c r="C164" s="920" t="s">
        <v>106</v>
      </c>
      <c r="D164" s="921">
        <v>60</v>
      </c>
      <c r="E164" s="921" t="s">
        <v>106</v>
      </c>
      <c r="F164" s="847">
        <v>3</v>
      </c>
      <c r="G164" s="639">
        <v>4</v>
      </c>
      <c r="H164" s="807" t="s">
        <v>2058</v>
      </c>
      <c r="I164" s="779" t="s">
        <v>1666</v>
      </c>
      <c r="J164" s="800" t="s">
        <v>1665</v>
      </c>
      <c r="K164" s="819"/>
      <c r="L164" s="689"/>
      <c r="M164" s="689"/>
      <c r="N164" s="689"/>
      <c r="O164" s="689"/>
      <c r="P164" s="689"/>
      <c r="Q164" s="689"/>
      <c r="R164" s="801"/>
      <c r="S164" s="801"/>
      <c r="T164" s="692">
        <v>3</v>
      </c>
      <c r="U164" s="244" t="s">
        <v>284</v>
      </c>
      <c r="W164" s="650"/>
      <c r="X164" s="803"/>
      <c r="Y164" s="804"/>
      <c r="Z164" s="804"/>
      <c r="AA164" s="804"/>
      <c r="AB164" s="803"/>
      <c r="AC164" s="803"/>
      <c r="AD164" s="803"/>
      <c r="AE164" s="803"/>
      <c r="AF164" s="803"/>
      <c r="AG164" s="803"/>
      <c r="AH164" s="804"/>
      <c r="AI164" s="804"/>
    </row>
    <row r="165" spans="1:35" s="648" customFormat="1">
      <c r="A165" s="649">
        <v>3</v>
      </c>
      <c r="B165" s="798" t="s">
        <v>2397</v>
      </c>
      <c r="C165" s="920"/>
      <c r="D165" s="921"/>
      <c r="E165" s="921"/>
      <c r="F165" s="848" t="s">
        <v>2032</v>
      </c>
      <c r="G165" s="639">
        <v>4</v>
      </c>
      <c r="H165" s="808" t="s">
        <v>2397</v>
      </c>
      <c r="I165" s="996" t="s">
        <v>1764</v>
      </c>
      <c r="J165" s="806"/>
      <c r="K165" s="1035">
        <v>3</v>
      </c>
      <c r="L165" s="677">
        <v>1</v>
      </c>
      <c r="M165" s="677"/>
      <c r="N165" s="677"/>
      <c r="O165" s="677"/>
      <c r="P165" s="677"/>
      <c r="Q165" s="677"/>
      <c r="R165" s="677">
        <v>1</v>
      </c>
      <c r="S165" s="677">
        <v>3</v>
      </c>
      <c r="T165" s="801"/>
      <c r="U165" s="802"/>
      <c r="W165" s="650"/>
      <c r="X165" s="803"/>
      <c r="Y165" s="804"/>
      <c r="Z165" s="804"/>
      <c r="AA165" s="804"/>
      <c r="AB165" s="803"/>
      <c r="AC165" s="803"/>
      <c r="AD165" s="803"/>
      <c r="AE165" s="803"/>
      <c r="AF165" s="803"/>
      <c r="AG165" s="803"/>
      <c r="AH165" s="804"/>
      <c r="AI165" s="804"/>
    </row>
    <row r="166" spans="1:35" s="648" customFormat="1" ht="75">
      <c r="A166" s="649">
        <v>2</v>
      </c>
      <c r="B166" s="798" t="s">
        <v>1808</v>
      </c>
      <c r="C166" s="920" t="s">
        <v>102</v>
      </c>
      <c r="D166" s="921">
        <v>91890</v>
      </c>
      <c r="E166" s="921" t="s">
        <v>106</v>
      </c>
      <c r="F166" s="847">
        <v>4</v>
      </c>
      <c r="G166" s="639">
        <v>4</v>
      </c>
      <c r="H166" s="807" t="s">
        <v>1808</v>
      </c>
      <c r="I166" s="779" t="s">
        <v>299</v>
      </c>
      <c r="J166" s="800" t="s">
        <v>1665</v>
      </c>
      <c r="K166" s="819"/>
      <c r="L166" s="689"/>
      <c r="M166" s="689"/>
      <c r="N166" s="689"/>
      <c r="O166" s="689"/>
      <c r="P166" s="689"/>
      <c r="Q166" s="689"/>
      <c r="R166" s="801"/>
      <c r="S166" s="801"/>
      <c r="T166" s="692">
        <v>145</v>
      </c>
      <c r="U166" s="244" t="s">
        <v>284</v>
      </c>
      <c r="W166" s="650"/>
      <c r="X166" s="803"/>
      <c r="Y166" s="804"/>
      <c r="Z166" s="804"/>
      <c r="AA166" s="804"/>
      <c r="AB166" s="803"/>
      <c r="AC166" s="803"/>
      <c r="AD166" s="803"/>
      <c r="AE166" s="803"/>
      <c r="AF166" s="803"/>
      <c r="AG166" s="803"/>
      <c r="AH166" s="804"/>
      <c r="AI166" s="804"/>
    </row>
    <row r="167" spans="1:35" s="648" customFormat="1">
      <c r="A167" s="649">
        <v>3</v>
      </c>
      <c r="B167" s="798" t="s">
        <v>2398</v>
      </c>
      <c r="C167" s="920"/>
      <c r="D167" s="921"/>
      <c r="E167" s="921"/>
      <c r="F167" s="245" t="s">
        <v>2056</v>
      </c>
      <c r="G167" s="639">
        <v>4</v>
      </c>
      <c r="H167" s="808" t="s">
        <v>2398</v>
      </c>
      <c r="I167" s="996" t="s">
        <v>1764</v>
      </c>
      <c r="J167" s="806"/>
      <c r="K167" s="1035">
        <v>145</v>
      </c>
      <c r="L167" s="677">
        <v>1</v>
      </c>
      <c r="M167" s="677"/>
      <c r="N167" s="677"/>
      <c r="O167" s="677"/>
      <c r="P167" s="677"/>
      <c r="Q167" s="677"/>
      <c r="R167" s="677">
        <v>1</v>
      </c>
      <c r="S167" s="677">
        <v>145</v>
      </c>
      <c r="T167" s="801"/>
      <c r="U167" s="802"/>
      <c r="W167" s="650"/>
      <c r="X167" s="803"/>
      <c r="Y167" s="804"/>
      <c r="Z167" s="804"/>
      <c r="AA167" s="804"/>
      <c r="AB167" s="803"/>
      <c r="AC167" s="803"/>
      <c r="AD167" s="803"/>
      <c r="AE167" s="803"/>
      <c r="AF167" s="803"/>
      <c r="AG167" s="803"/>
      <c r="AH167" s="804"/>
      <c r="AI167" s="804"/>
    </row>
    <row r="168" spans="1:35" s="648" customFormat="1" ht="60">
      <c r="A168" s="649">
        <v>2</v>
      </c>
      <c r="B168" s="798" t="s">
        <v>1809</v>
      </c>
      <c r="C168" s="920" t="s">
        <v>102</v>
      </c>
      <c r="D168" s="921">
        <v>95727</v>
      </c>
      <c r="E168" s="921" t="s">
        <v>106</v>
      </c>
      <c r="F168" s="847">
        <v>5</v>
      </c>
      <c r="G168" s="639">
        <v>4</v>
      </c>
      <c r="H168" s="807" t="s">
        <v>1809</v>
      </c>
      <c r="I168" s="779" t="s">
        <v>1409</v>
      </c>
      <c r="J168" s="800"/>
      <c r="K168" s="819"/>
      <c r="L168" s="689"/>
      <c r="M168" s="689"/>
      <c r="N168" s="689"/>
      <c r="O168" s="689"/>
      <c r="P168" s="689"/>
      <c r="Q168" s="689"/>
      <c r="R168" s="801"/>
      <c r="S168" s="801"/>
      <c r="T168" s="692">
        <v>900</v>
      </c>
      <c r="U168" s="244" t="s">
        <v>104</v>
      </c>
      <c r="W168" s="650"/>
      <c r="X168" s="803"/>
      <c r="Y168" s="804"/>
      <c r="Z168" s="804"/>
      <c r="AA168" s="804"/>
      <c r="AB168" s="803"/>
      <c r="AC168" s="803"/>
      <c r="AD168" s="803"/>
      <c r="AE168" s="803"/>
      <c r="AF168" s="803"/>
      <c r="AG168" s="803"/>
      <c r="AH168" s="804"/>
      <c r="AI168" s="804"/>
    </row>
    <row r="169" spans="1:35" s="648" customFormat="1">
      <c r="A169" s="649">
        <v>3</v>
      </c>
      <c r="B169" s="798" t="s">
        <v>2399</v>
      </c>
      <c r="C169" s="920"/>
      <c r="D169" s="921"/>
      <c r="E169" s="921"/>
      <c r="F169" s="245" t="s">
        <v>2167</v>
      </c>
      <c r="G169" s="639">
        <v>4</v>
      </c>
      <c r="H169" s="808" t="s">
        <v>2399</v>
      </c>
      <c r="I169" s="996" t="s">
        <v>1764</v>
      </c>
      <c r="J169" s="806" t="s">
        <v>1667</v>
      </c>
      <c r="K169" s="1035">
        <v>300</v>
      </c>
      <c r="L169" s="677">
        <v>3</v>
      </c>
      <c r="M169" s="677"/>
      <c r="N169" s="677"/>
      <c r="O169" s="677"/>
      <c r="P169" s="677"/>
      <c r="Q169" s="677"/>
      <c r="R169" s="677">
        <v>3</v>
      </c>
      <c r="S169" s="677">
        <v>900</v>
      </c>
      <c r="T169" s="801"/>
      <c r="U169" s="802"/>
      <c r="W169" s="650"/>
      <c r="X169" s="803"/>
      <c r="Y169" s="804"/>
      <c r="Z169" s="804"/>
      <c r="AA169" s="804"/>
      <c r="AB169" s="803"/>
      <c r="AC169" s="803"/>
      <c r="AD169" s="803"/>
      <c r="AE169" s="803"/>
      <c r="AF169" s="803"/>
      <c r="AG169" s="803"/>
      <c r="AH169" s="804"/>
      <c r="AI169" s="804"/>
    </row>
    <row r="170" spans="1:35" s="648" customFormat="1" ht="60">
      <c r="A170" s="649">
        <v>2</v>
      </c>
      <c r="B170" s="798" t="s">
        <v>1810</v>
      </c>
      <c r="C170" s="920" t="s">
        <v>102</v>
      </c>
      <c r="D170" s="921">
        <v>91893</v>
      </c>
      <c r="E170" s="921" t="s">
        <v>106</v>
      </c>
      <c r="F170" s="847">
        <v>6</v>
      </c>
      <c r="G170" s="639">
        <v>4</v>
      </c>
      <c r="H170" s="807" t="s">
        <v>1810</v>
      </c>
      <c r="I170" s="779" t="s">
        <v>300</v>
      </c>
      <c r="J170" s="800"/>
      <c r="K170" s="819"/>
      <c r="L170" s="689"/>
      <c r="M170" s="689"/>
      <c r="N170" s="689"/>
      <c r="O170" s="689"/>
      <c r="P170" s="689"/>
      <c r="Q170" s="689"/>
      <c r="R170" s="801"/>
      <c r="S170" s="801"/>
      <c r="T170" s="692">
        <v>5</v>
      </c>
      <c r="U170" s="244" t="s">
        <v>284</v>
      </c>
      <c r="W170" s="650"/>
      <c r="X170" s="803"/>
      <c r="Y170" s="804"/>
      <c r="Z170" s="804"/>
      <c r="AA170" s="804"/>
      <c r="AB170" s="803"/>
      <c r="AC170" s="803"/>
      <c r="AD170" s="803"/>
      <c r="AE170" s="803"/>
      <c r="AF170" s="803"/>
      <c r="AG170" s="803"/>
      <c r="AH170" s="804"/>
      <c r="AI170" s="804"/>
    </row>
    <row r="171" spans="1:35" s="648" customFormat="1">
      <c r="A171" s="649">
        <v>3</v>
      </c>
      <c r="B171" s="798" t="s">
        <v>2400</v>
      </c>
      <c r="C171" s="920"/>
      <c r="D171" s="921"/>
      <c r="E171" s="921"/>
      <c r="F171" s="245" t="s">
        <v>2185</v>
      </c>
      <c r="G171" s="639">
        <v>4</v>
      </c>
      <c r="H171" s="808" t="s">
        <v>2400</v>
      </c>
      <c r="I171" s="996" t="s">
        <v>1764</v>
      </c>
      <c r="J171" s="806" t="s">
        <v>1667</v>
      </c>
      <c r="K171" s="1035">
        <v>5</v>
      </c>
      <c r="L171" s="677">
        <v>1</v>
      </c>
      <c r="M171" s="677"/>
      <c r="N171" s="677"/>
      <c r="O171" s="677"/>
      <c r="P171" s="677"/>
      <c r="Q171" s="677"/>
      <c r="R171" s="677">
        <v>1</v>
      </c>
      <c r="S171" s="677">
        <v>5</v>
      </c>
      <c r="T171" s="801"/>
      <c r="U171" s="802"/>
      <c r="W171" s="650"/>
      <c r="X171" s="803"/>
      <c r="Y171" s="804"/>
      <c r="Z171" s="804"/>
      <c r="AA171" s="804"/>
      <c r="AB171" s="803"/>
      <c r="AC171" s="803"/>
      <c r="AD171" s="803"/>
      <c r="AE171" s="803"/>
      <c r="AF171" s="803"/>
      <c r="AG171" s="803"/>
      <c r="AH171" s="804"/>
      <c r="AI171" s="804"/>
    </row>
    <row r="172" spans="1:35" s="648" customFormat="1" ht="60">
      <c r="A172" s="649">
        <v>2</v>
      </c>
      <c r="B172" s="798" t="s">
        <v>2059</v>
      </c>
      <c r="C172" s="920" t="s">
        <v>102</v>
      </c>
      <c r="D172" s="921">
        <v>95728</v>
      </c>
      <c r="E172" s="921" t="s">
        <v>106</v>
      </c>
      <c r="F172" s="847">
        <v>7</v>
      </c>
      <c r="G172" s="639">
        <v>4</v>
      </c>
      <c r="H172" s="807" t="s">
        <v>2059</v>
      </c>
      <c r="I172" s="779" t="s">
        <v>1410</v>
      </c>
      <c r="J172" s="800"/>
      <c r="K172" s="819"/>
      <c r="L172" s="689"/>
      <c r="M172" s="689"/>
      <c r="N172" s="689"/>
      <c r="O172" s="689"/>
      <c r="P172" s="689"/>
      <c r="Q172" s="689"/>
      <c r="R172" s="801"/>
      <c r="S172" s="801"/>
      <c r="T172" s="692">
        <v>60</v>
      </c>
      <c r="U172" s="244" t="s">
        <v>104</v>
      </c>
      <c r="W172" s="650"/>
      <c r="X172" s="803"/>
      <c r="Y172" s="804"/>
      <c r="Z172" s="804"/>
      <c r="AA172" s="804"/>
      <c r="AB172" s="803"/>
      <c r="AC172" s="803"/>
      <c r="AD172" s="803"/>
      <c r="AE172" s="803"/>
      <c r="AF172" s="803"/>
      <c r="AG172" s="803"/>
      <c r="AH172" s="804"/>
      <c r="AI172" s="804"/>
    </row>
    <row r="173" spans="1:35" s="648" customFormat="1">
      <c r="A173" s="649">
        <v>3</v>
      </c>
      <c r="B173" s="798" t="s">
        <v>2401</v>
      </c>
      <c r="C173" s="920"/>
      <c r="D173" s="921"/>
      <c r="E173" s="921"/>
      <c r="F173" s="245" t="s">
        <v>2191</v>
      </c>
      <c r="G173" s="639">
        <v>4</v>
      </c>
      <c r="H173" s="808" t="s">
        <v>2401</v>
      </c>
      <c r="I173" s="996" t="s">
        <v>1764</v>
      </c>
      <c r="J173" s="806" t="s">
        <v>1667</v>
      </c>
      <c r="K173" s="1035">
        <v>20</v>
      </c>
      <c r="L173" s="677">
        <v>3</v>
      </c>
      <c r="M173" s="677"/>
      <c r="N173" s="677"/>
      <c r="O173" s="677"/>
      <c r="P173" s="677"/>
      <c r="Q173" s="677"/>
      <c r="R173" s="677">
        <v>3</v>
      </c>
      <c r="S173" s="677">
        <v>60</v>
      </c>
      <c r="T173" s="801"/>
      <c r="U173" s="802"/>
      <c r="W173" s="650"/>
      <c r="X173" s="803"/>
      <c r="Y173" s="804"/>
      <c r="Z173" s="804"/>
      <c r="AA173" s="804"/>
      <c r="AB173" s="803"/>
      <c r="AC173" s="803"/>
      <c r="AD173" s="803"/>
      <c r="AE173" s="803"/>
      <c r="AF173" s="803"/>
      <c r="AG173" s="803"/>
      <c r="AH173" s="804"/>
      <c r="AI173" s="804"/>
    </row>
    <row r="174" spans="1:35" s="648" customFormat="1" ht="45">
      <c r="A174" s="649">
        <v>2</v>
      </c>
      <c r="B174" s="798" t="s">
        <v>2060</v>
      </c>
      <c r="C174" s="920" t="s">
        <v>102</v>
      </c>
      <c r="D174" s="921">
        <v>93009</v>
      </c>
      <c r="E174" s="921" t="s">
        <v>106</v>
      </c>
      <c r="F174" s="847">
        <v>8</v>
      </c>
      <c r="G174" s="639">
        <v>4</v>
      </c>
      <c r="H174" s="807" t="s">
        <v>2060</v>
      </c>
      <c r="I174" s="779" t="s">
        <v>297</v>
      </c>
      <c r="J174" s="800"/>
      <c r="K174" s="819"/>
      <c r="L174" s="689"/>
      <c r="M174" s="689"/>
      <c r="N174" s="689"/>
      <c r="O174" s="689"/>
      <c r="P174" s="689"/>
      <c r="Q174" s="689"/>
      <c r="R174" s="801"/>
      <c r="S174" s="801"/>
      <c r="T174" s="692">
        <v>6</v>
      </c>
      <c r="U174" s="244" t="s">
        <v>104</v>
      </c>
      <c r="W174" s="650"/>
      <c r="X174" s="803"/>
      <c r="Y174" s="804"/>
      <c r="Z174" s="804"/>
      <c r="AA174" s="804"/>
      <c r="AB174" s="803"/>
      <c r="AC174" s="803"/>
      <c r="AD174" s="803"/>
      <c r="AE174" s="803"/>
      <c r="AF174" s="803"/>
      <c r="AG174" s="803"/>
      <c r="AH174" s="804"/>
      <c r="AI174" s="804"/>
    </row>
    <row r="175" spans="1:35" s="648" customFormat="1">
      <c r="A175" s="649">
        <v>3</v>
      </c>
      <c r="B175" s="798" t="s">
        <v>2402</v>
      </c>
      <c r="C175" s="920"/>
      <c r="D175" s="921"/>
      <c r="E175" s="921"/>
      <c r="F175" s="245" t="s">
        <v>2194</v>
      </c>
      <c r="G175" s="639">
        <v>4</v>
      </c>
      <c r="H175" s="808" t="s">
        <v>2402</v>
      </c>
      <c r="I175" s="996" t="s">
        <v>1764</v>
      </c>
      <c r="J175" s="806"/>
      <c r="K175" s="1035">
        <v>2</v>
      </c>
      <c r="L175" s="677">
        <v>3</v>
      </c>
      <c r="M175" s="677"/>
      <c r="N175" s="677"/>
      <c r="O175" s="677"/>
      <c r="P175" s="677"/>
      <c r="Q175" s="677"/>
      <c r="R175" s="677">
        <v>3</v>
      </c>
      <c r="S175" s="677">
        <v>6</v>
      </c>
      <c r="T175" s="801"/>
      <c r="U175" s="802"/>
      <c r="W175" s="650"/>
      <c r="X175" s="803"/>
      <c r="Y175" s="804"/>
      <c r="Z175" s="804"/>
      <c r="AA175" s="804"/>
      <c r="AB175" s="803"/>
      <c r="AC175" s="803"/>
      <c r="AD175" s="803"/>
      <c r="AE175" s="803"/>
      <c r="AF175" s="803"/>
      <c r="AG175" s="803"/>
      <c r="AH175" s="804"/>
      <c r="AI175" s="804"/>
    </row>
    <row r="176" spans="1:35" s="648" customFormat="1" ht="45">
      <c r="A176" s="649">
        <v>2</v>
      </c>
      <c r="B176" s="798" t="s">
        <v>2061</v>
      </c>
      <c r="C176" s="920" t="s">
        <v>102</v>
      </c>
      <c r="D176" s="921">
        <v>93020</v>
      </c>
      <c r="E176" s="921" t="s">
        <v>106</v>
      </c>
      <c r="F176" s="847">
        <v>9</v>
      </c>
      <c r="G176" s="639">
        <v>4</v>
      </c>
      <c r="H176" s="807" t="s">
        <v>2061</v>
      </c>
      <c r="I176" s="779" t="s">
        <v>305</v>
      </c>
      <c r="J176" s="800"/>
      <c r="K176" s="819"/>
      <c r="L176" s="689"/>
      <c r="M176" s="689"/>
      <c r="N176" s="689"/>
      <c r="O176" s="689"/>
      <c r="P176" s="689"/>
      <c r="Q176" s="689"/>
      <c r="R176" s="801"/>
      <c r="S176" s="801"/>
      <c r="T176" s="692">
        <v>4</v>
      </c>
      <c r="U176" s="244" t="s">
        <v>284</v>
      </c>
      <c r="W176" s="650"/>
      <c r="X176" s="803"/>
      <c r="Y176" s="804"/>
      <c r="Z176" s="804"/>
      <c r="AA176" s="804"/>
      <c r="AB176" s="803"/>
      <c r="AC176" s="803"/>
      <c r="AD176" s="803"/>
      <c r="AE176" s="803"/>
      <c r="AF176" s="803"/>
      <c r="AG176" s="803"/>
      <c r="AH176" s="804"/>
      <c r="AI176" s="804"/>
    </row>
    <row r="177" spans="1:35" s="648" customFormat="1">
      <c r="A177" s="649">
        <v>3</v>
      </c>
      <c r="B177" s="798" t="s">
        <v>2403</v>
      </c>
      <c r="C177" s="920"/>
      <c r="D177" s="921"/>
      <c r="E177" s="921"/>
      <c r="F177" s="245" t="s">
        <v>2202</v>
      </c>
      <c r="G177" s="639">
        <v>4</v>
      </c>
      <c r="H177" s="808" t="s">
        <v>2403</v>
      </c>
      <c r="I177" s="996" t="s">
        <v>1764</v>
      </c>
      <c r="J177" s="806"/>
      <c r="K177" s="1035">
        <v>4</v>
      </c>
      <c r="L177" s="677">
        <v>1</v>
      </c>
      <c r="M177" s="677"/>
      <c r="N177" s="677"/>
      <c r="O177" s="677"/>
      <c r="P177" s="677"/>
      <c r="Q177" s="677"/>
      <c r="R177" s="677">
        <v>1</v>
      </c>
      <c r="S177" s="677">
        <v>4</v>
      </c>
      <c r="T177" s="801"/>
      <c r="U177" s="802"/>
      <c r="W177" s="650"/>
      <c r="X177" s="803"/>
      <c r="Y177" s="804"/>
      <c r="Z177" s="804"/>
      <c r="AA177" s="804"/>
      <c r="AB177" s="803"/>
      <c r="AC177" s="803"/>
      <c r="AD177" s="803"/>
      <c r="AE177" s="803"/>
      <c r="AF177" s="803"/>
      <c r="AG177" s="803"/>
      <c r="AH177" s="804"/>
      <c r="AI177" s="804"/>
    </row>
    <row r="178" spans="1:35" s="648" customFormat="1" ht="45">
      <c r="A178" s="649">
        <v>2</v>
      </c>
      <c r="B178" s="798" t="s">
        <v>2062</v>
      </c>
      <c r="C178" s="920" t="s">
        <v>102</v>
      </c>
      <c r="D178" s="921">
        <v>93014</v>
      </c>
      <c r="E178" s="921" t="s">
        <v>106</v>
      </c>
      <c r="F178" s="847">
        <v>10</v>
      </c>
      <c r="G178" s="639">
        <v>4</v>
      </c>
      <c r="H178" s="807" t="s">
        <v>2062</v>
      </c>
      <c r="I178" s="779" t="s">
        <v>302</v>
      </c>
      <c r="J178" s="800"/>
      <c r="K178" s="819"/>
      <c r="L178" s="689"/>
      <c r="M178" s="689"/>
      <c r="N178" s="689"/>
      <c r="O178" s="689"/>
      <c r="P178" s="689"/>
      <c r="Q178" s="689"/>
      <c r="R178" s="801"/>
      <c r="S178" s="801"/>
      <c r="T178" s="692">
        <v>4</v>
      </c>
      <c r="U178" s="244" t="s">
        <v>284</v>
      </c>
      <c r="W178" s="650"/>
      <c r="X178" s="803"/>
      <c r="Y178" s="804"/>
      <c r="Z178" s="804"/>
      <c r="AA178" s="804"/>
      <c r="AB178" s="803"/>
      <c r="AC178" s="803"/>
      <c r="AD178" s="803"/>
      <c r="AE178" s="803"/>
      <c r="AF178" s="803"/>
      <c r="AG178" s="803"/>
      <c r="AH178" s="804"/>
      <c r="AI178" s="804"/>
    </row>
    <row r="179" spans="1:35" s="648" customFormat="1">
      <c r="A179" s="649">
        <v>3</v>
      </c>
      <c r="B179" s="798" t="s">
        <v>2404</v>
      </c>
      <c r="C179" s="920"/>
      <c r="D179" s="921"/>
      <c r="E179" s="921"/>
      <c r="F179" s="245" t="s">
        <v>2203</v>
      </c>
      <c r="G179" s="639">
        <v>4</v>
      </c>
      <c r="H179" s="808" t="s">
        <v>2404</v>
      </c>
      <c r="I179" s="996" t="s">
        <v>1764</v>
      </c>
      <c r="J179" s="806"/>
      <c r="K179" s="1035">
        <v>4</v>
      </c>
      <c r="L179" s="677">
        <v>1</v>
      </c>
      <c r="M179" s="677"/>
      <c r="N179" s="677"/>
      <c r="O179" s="677"/>
      <c r="P179" s="677"/>
      <c r="Q179" s="677"/>
      <c r="R179" s="677">
        <v>1</v>
      </c>
      <c r="S179" s="677">
        <v>4</v>
      </c>
      <c r="T179" s="801"/>
      <c r="U179" s="802"/>
      <c r="W179" s="650"/>
      <c r="X179" s="803"/>
      <c r="Y179" s="804"/>
      <c r="Z179" s="804"/>
      <c r="AA179" s="804"/>
      <c r="AB179" s="803"/>
      <c r="AC179" s="803"/>
      <c r="AD179" s="803"/>
      <c r="AE179" s="803"/>
      <c r="AF179" s="803"/>
      <c r="AG179" s="803"/>
      <c r="AH179" s="804"/>
      <c r="AI179" s="804"/>
    </row>
    <row r="180" spans="1:35" s="648" customFormat="1" ht="30">
      <c r="A180" s="649">
        <v>2</v>
      </c>
      <c r="B180" s="798" t="s">
        <v>2063</v>
      </c>
      <c r="C180" s="920" t="s">
        <v>102</v>
      </c>
      <c r="D180" s="921">
        <v>39179</v>
      </c>
      <c r="E180" s="921" t="s">
        <v>109</v>
      </c>
      <c r="F180" s="847">
        <v>11</v>
      </c>
      <c r="G180" s="639">
        <v>4</v>
      </c>
      <c r="H180" s="807" t="s">
        <v>2063</v>
      </c>
      <c r="I180" s="779" t="s">
        <v>1883</v>
      </c>
      <c r="J180" s="800"/>
      <c r="K180" s="819"/>
      <c r="L180" s="689"/>
      <c r="M180" s="689"/>
      <c r="N180" s="689"/>
      <c r="O180" s="689"/>
      <c r="P180" s="689"/>
      <c r="Q180" s="689"/>
      <c r="R180" s="801"/>
      <c r="S180" s="801"/>
      <c r="T180" s="692">
        <v>4</v>
      </c>
      <c r="U180" s="244" t="s">
        <v>385</v>
      </c>
      <c r="W180" s="650"/>
      <c r="X180" s="803"/>
      <c r="Y180" s="804"/>
      <c r="Z180" s="804"/>
      <c r="AA180" s="804"/>
      <c r="AB180" s="803"/>
      <c r="AC180" s="803"/>
      <c r="AD180" s="803"/>
      <c r="AE180" s="803"/>
      <c r="AF180" s="803"/>
      <c r="AG180" s="803"/>
      <c r="AH180" s="804"/>
      <c r="AI180" s="804"/>
    </row>
    <row r="181" spans="1:35" s="648" customFormat="1">
      <c r="A181" s="649">
        <v>3</v>
      </c>
      <c r="B181" s="798" t="s">
        <v>2405</v>
      </c>
      <c r="C181" s="920"/>
      <c r="D181" s="921"/>
      <c r="E181" s="921"/>
      <c r="F181" s="245" t="s">
        <v>2213</v>
      </c>
      <c r="G181" s="639">
        <v>4</v>
      </c>
      <c r="H181" s="808" t="s">
        <v>2405</v>
      </c>
      <c r="I181" s="996" t="s">
        <v>1764</v>
      </c>
      <c r="J181" s="806" t="s">
        <v>1673</v>
      </c>
      <c r="K181" s="1035">
        <v>4</v>
      </c>
      <c r="L181" s="677">
        <v>1</v>
      </c>
      <c r="M181" s="677"/>
      <c r="N181" s="677"/>
      <c r="O181" s="677"/>
      <c r="P181" s="677"/>
      <c r="Q181" s="677"/>
      <c r="R181" s="677">
        <v>1</v>
      </c>
      <c r="S181" s="677">
        <v>4</v>
      </c>
      <c r="T181" s="801"/>
      <c r="U181" s="802"/>
      <c r="W181" s="650"/>
      <c r="X181" s="803"/>
      <c r="Y181" s="804"/>
      <c r="Z181" s="804"/>
      <c r="AA181" s="804"/>
      <c r="AB181" s="803"/>
      <c r="AC181" s="803"/>
      <c r="AD181" s="803"/>
      <c r="AE181" s="803"/>
      <c r="AF181" s="803"/>
      <c r="AG181" s="803"/>
      <c r="AH181" s="804"/>
      <c r="AI181" s="804"/>
    </row>
    <row r="182" spans="1:35" s="648" customFormat="1" ht="45">
      <c r="A182" s="649">
        <v>2</v>
      </c>
      <c r="B182" s="798" t="s">
        <v>2064</v>
      </c>
      <c r="C182" s="920" t="s">
        <v>102</v>
      </c>
      <c r="D182" s="921">
        <v>93018</v>
      </c>
      <c r="E182" s="921" t="s">
        <v>106</v>
      </c>
      <c r="F182" s="847">
        <v>12</v>
      </c>
      <c r="G182" s="639">
        <v>4</v>
      </c>
      <c r="H182" s="807" t="s">
        <v>2064</v>
      </c>
      <c r="I182" s="779" t="s">
        <v>304</v>
      </c>
      <c r="J182" s="800"/>
      <c r="K182" s="819"/>
      <c r="L182" s="689"/>
      <c r="M182" s="689"/>
      <c r="N182" s="689"/>
      <c r="O182" s="689"/>
      <c r="P182" s="689"/>
      <c r="Q182" s="689"/>
      <c r="R182" s="801"/>
      <c r="S182" s="801"/>
      <c r="T182" s="692">
        <v>36</v>
      </c>
      <c r="U182" s="244" t="s">
        <v>284</v>
      </c>
      <c r="W182" s="650"/>
      <c r="X182" s="803"/>
      <c r="Y182" s="804"/>
      <c r="Z182" s="804"/>
      <c r="AA182" s="804"/>
      <c r="AB182" s="803"/>
      <c r="AC182" s="803"/>
      <c r="AD182" s="803"/>
      <c r="AE182" s="803"/>
      <c r="AF182" s="803"/>
      <c r="AG182" s="803"/>
      <c r="AH182" s="804"/>
      <c r="AI182" s="804"/>
    </row>
    <row r="183" spans="1:35" s="648" customFormat="1">
      <c r="A183" s="649">
        <v>3</v>
      </c>
      <c r="B183" s="798" t="s">
        <v>2406</v>
      </c>
      <c r="C183" s="920"/>
      <c r="D183" s="921"/>
      <c r="E183" s="921"/>
      <c r="F183" s="245" t="s">
        <v>2215</v>
      </c>
      <c r="G183" s="639">
        <v>4</v>
      </c>
      <c r="H183" s="808" t="s">
        <v>2406</v>
      </c>
      <c r="I183" s="996" t="s">
        <v>1764</v>
      </c>
      <c r="J183" s="806"/>
      <c r="K183" s="1035">
        <v>36</v>
      </c>
      <c r="L183" s="677">
        <v>1</v>
      </c>
      <c r="M183" s="677"/>
      <c r="N183" s="677"/>
      <c r="O183" s="677"/>
      <c r="P183" s="677"/>
      <c r="Q183" s="677"/>
      <c r="R183" s="677">
        <v>1</v>
      </c>
      <c r="S183" s="677">
        <v>36</v>
      </c>
      <c r="T183" s="801"/>
      <c r="U183" s="802"/>
      <c r="W183" s="650"/>
      <c r="X183" s="803"/>
      <c r="Y183" s="804"/>
      <c r="Z183" s="804"/>
      <c r="AA183" s="804"/>
      <c r="AB183" s="803"/>
      <c r="AC183" s="803"/>
      <c r="AD183" s="803"/>
      <c r="AE183" s="803"/>
      <c r="AF183" s="803"/>
      <c r="AG183" s="803"/>
      <c r="AH183" s="804"/>
      <c r="AI183" s="804"/>
    </row>
    <row r="184" spans="1:35" s="648" customFormat="1" ht="45">
      <c r="A184" s="649">
        <v>2</v>
      </c>
      <c r="B184" s="798" t="s">
        <v>2065</v>
      </c>
      <c r="C184" s="920" t="s">
        <v>102</v>
      </c>
      <c r="D184" s="921">
        <v>93008</v>
      </c>
      <c r="E184" s="921" t="s">
        <v>106</v>
      </c>
      <c r="F184" s="847">
        <v>13</v>
      </c>
      <c r="G184" s="639">
        <v>4</v>
      </c>
      <c r="H184" s="807" t="s">
        <v>2065</v>
      </c>
      <c r="I184" s="779" t="s">
        <v>296</v>
      </c>
      <c r="J184" s="800"/>
      <c r="K184" s="819"/>
      <c r="L184" s="689"/>
      <c r="M184" s="689"/>
      <c r="N184" s="689"/>
      <c r="O184" s="689"/>
      <c r="P184" s="689"/>
      <c r="Q184" s="689"/>
      <c r="R184" s="801"/>
      <c r="S184" s="801"/>
      <c r="T184" s="692">
        <v>117</v>
      </c>
      <c r="U184" s="244" t="s">
        <v>104</v>
      </c>
      <c r="W184" s="650"/>
      <c r="X184" s="803"/>
      <c r="Y184" s="804"/>
      <c r="Z184" s="804"/>
      <c r="AA184" s="804"/>
      <c r="AB184" s="803"/>
      <c r="AC184" s="803"/>
      <c r="AD184" s="803"/>
      <c r="AE184" s="803"/>
      <c r="AF184" s="803"/>
      <c r="AG184" s="803"/>
      <c r="AH184" s="804"/>
      <c r="AI184" s="804"/>
    </row>
    <row r="185" spans="1:35" s="648" customFormat="1">
      <c r="A185" s="649">
        <v>3</v>
      </c>
      <c r="B185" s="798" t="s">
        <v>2407</v>
      </c>
      <c r="C185" s="920"/>
      <c r="D185" s="921"/>
      <c r="E185" s="921"/>
      <c r="F185" s="245" t="s">
        <v>2219</v>
      </c>
      <c r="G185" s="639">
        <v>4</v>
      </c>
      <c r="H185" s="808" t="s">
        <v>2407</v>
      </c>
      <c r="I185" s="996" t="s">
        <v>1764</v>
      </c>
      <c r="J185" s="806" t="s">
        <v>1669</v>
      </c>
      <c r="K185" s="1035">
        <v>39</v>
      </c>
      <c r="L185" s="677">
        <v>3</v>
      </c>
      <c r="M185" s="677"/>
      <c r="N185" s="677"/>
      <c r="O185" s="677"/>
      <c r="P185" s="677"/>
      <c r="Q185" s="677"/>
      <c r="R185" s="677">
        <v>3</v>
      </c>
      <c r="S185" s="677">
        <v>117</v>
      </c>
      <c r="T185" s="801"/>
      <c r="U185" s="802"/>
      <c r="W185" s="650"/>
      <c r="X185" s="803"/>
      <c r="Y185" s="804"/>
      <c r="Z185" s="804"/>
      <c r="AA185" s="804"/>
      <c r="AB185" s="803"/>
      <c r="AC185" s="803"/>
      <c r="AD185" s="803"/>
      <c r="AE185" s="803"/>
      <c r="AF185" s="803"/>
      <c r="AG185" s="803"/>
      <c r="AH185" s="804"/>
      <c r="AI185" s="804"/>
    </row>
    <row r="186" spans="1:35" s="648" customFormat="1" ht="30">
      <c r="A186" s="649">
        <v>2</v>
      </c>
      <c r="B186" s="798" t="s">
        <v>2066</v>
      </c>
      <c r="C186" s="920" t="s">
        <v>102</v>
      </c>
      <c r="D186" s="921">
        <v>39212</v>
      </c>
      <c r="E186" s="921" t="s">
        <v>109</v>
      </c>
      <c r="F186" s="847">
        <v>14</v>
      </c>
      <c r="G186" s="639">
        <v>4</v>
      </c>
      <c r="H186" s="807" t="s">
        <v>2066</v>
      </c>
      <c r="I186" s="779" t="s">
        <v>1875</v>
      </c>
      <c r="J186" s="800"/>
      <c r="K186" s="819"/>
      <c r="L186" s="689"/>
      <c r="M186" s="689"/>
      <c r="N186" s="689"/>
      <c r="O186" s="689"/>
      <c r="P186" s="689"/>
      <c r="Q186" s="689"/>
      <c r="R186" s="801"/>
      <c r="S186" s="801"/>
      <c r="T186" s="692">
        <v>12</v>
      </c>
      <c r="U186" s="244" t="s">
        <v>385</v>
      </c>
      <c r="W186" s="650"/>
      <c r="X186" s="803"/>
      <c r="Y186" s="804"/>
      <c r="Z186" s="804"/>
      <c r="AA186" s="804"/>
      <c r="AB186" s="803"/>
      <c r="AC186" s="803"/>
      <c r="AD186" s="803"/>
      <c r="AE186" s="803"/>
      <c r="AF186" s="803"/>
      <c r="AG186" s="803"/>
      <c r="AH186" s="804"/>
      <c r="AI186" s="804"/>
    </row>
    <row r="187" spans="1:35" s="648" customFormat="1">
      <c r="A187" s="649">
        <v>3</v>
      </c>
      <c r="B187" s="798" t="s">
        <v>2408</v>
      </c>
      <c r="C187" s="920"/>
      <c r="D187" s="921"/>
      <c r="E187" s="921"/>
      <c r="F187" s="245" t="s">
        <v>2225</v>
      </c>
      <c r="G187" s="639">
        <v>4</v>
      </c>
      <c r="H187" s="808" t="s">
        <v>2408</v>
      </c>
      <c r="I187" s="996" t="s">
        <v>1764</v>
      </c>
      <c r="J187" s="806" t="s">
        <v>1670</v>
      </c>
      <c r="K187" s="1035">
        <v>12</v>
      </c>
      <c r="L187" s="677">
        <v>1</v>
      </c>
      <c r="M187" s="677"/>
      <c r="N187" s="677"/>
      <c r="O187" s="677"/>
      <c r="P187" s="677"/>
      <c r="Q187" s="677"/>
      <c r="R187" s="677">
        <v>1</v>
      </c>
      <c r="S187" s="677">
        <v>12</v>
      </c>
      <c r="T187" s="801"/>
      <c r="U187" s="802"/>
      <c r="W187" s="650"/>
      <c r="X187" s="803"/>
      <c r="Y187" s="804"/>
      <c r="Z187" s="804"/>
      <c r="AA187" s="804"/>
      <c r="AB187" s="803"/>
      <c r="AC187" s="803"/>
      <c r="AD187" s="803"/>
      <c r="AE187" s="803"/>
      <c r="AF187" s="803"/>
      <c r="AG187" s="803"/>
      <c r="AH187" s="804"/>
      <c r="AI187" s="804"/>
    </row>
    <row r="188" spans="1:35" s="648" customFormat="1" ht="30">
      <c r="A188" s="649">
        <v>2</v>
      </c>
      <c r="B188" s="798" t="s">
        <v>2067</v>
      </c>
      <c r="C188" s="920" t="s">
        <v>102</v>
      </c>
      <c r="D188" s="921">
        <v>39215</v>
      </c>
      <c r="E188" s="921" t="s">
        <v>109</v>
      </c>
      <c r="F188" s="847">
        <v>15</v>
      </c>
      <c r="G188" s="639">
        <v>4</v>
      </c>
      <c r="H188" s="807" t="s">
        <v>2067</v>
      </c>
      <c r="I188" s="779" t="s">
        <v>1877</v>
      </c>
      <c r="J188" s="800"/>
      <c r="K188" s="819"/>
      <c r="L188" s="689"/>
      <c r="M188" s="689"/>
      <c r="N188" s="689"/>
      <c r="O188" s="689"/>
      <c r="P188" s="689"/>
      <c r="Q188" s="689"/>
      <c r="R188" s="801"/>
      <c r="S188" s="801"/>
      <c r="T188" s="692">
        <v>6</v>
      </c>
      <c r="U188" s="244" t="s">
        <v>385</v>
      </c>
      <c r="W188" s="650"/>
      <c r="X188" s="803"/>
      <c r="Y188" s="804"/>
      <c r="Z188" s="804"/>
      <c r="AA188" s="804"/>
      <c r="AB188" s="803"/>
      <c r="AC188" s="803"/>
      <c r="AD188" s="803"/>
      <c r="AE188" s="803"/>
      <c r="AF188" s="803"/>
      <c r="AG188" s="803"/>
      <c r="AH188" s="804"/>
      <c r="AI188" s="804"/>
    </row>
    <row r="189" spans="1:35" s="648" customFormat="1">
      <c r="A189" s="649">
        <v>3</v>
      </c>
      <c r="B189" s="798" t="s">
        <v>2409</v>
      </c>
      <c r="C189" s="920"/>
      <c r="D189" s="921"/>
      <c r="E189" s="921"/>
      <c r="F189" s="245" t="s">
        <v>2235</v>
      </c>
      <c r="G189" s="639">
        <v>4</v>
      </c>
      <c r="H189" s="808" t="s">
        <v>2409</v>
      </c>
      <c r="I189" s="996" t="s">
        <v>1764</v>
      </c>
      <c r="J189" s="806" t="s">
        <v>1671</v>
      </c>
      <c r="K189" s="1035">
        <v>6</v>
      </c>
      <c r="L189" s="677">
        <v>1</v>
      </c>
      <c r="M189" s="677"/>
      <c r="N189" s="677"/>
      <c r="O189" s="677"/>
      <c r="P189" s="677"/>
      <c r="Q189" s="677"/>
      <c r="R189" s="677">
        <v>1</v>
      </c>
      <c r="S189" s="677">
        <v>6</v>
      </c>
      <c r="T189" s="801"/>
      <c r="U189" s="802"/>
      <c r="W189" s="650"/>
      <c r="X189" s="803"/>
      <c r="Y189" s="804"/>
      <c r="Z189" s="804"/>
      <c r="AA189" s="804"/>
      <c r="AB189" s="803"/>
      <c r="AC189" s="803"/>
      <c r="AD189" s="803"/>
      <c r="AE189" s="803"/>
      <c r="AF189" s="803"/>
      <c r="AG189" s="803"/>
      <c r="AH189" s="804"/>
      <c r="AI189" s="804"/>
    </row>
    <row r="190" spans="1:35" s="648" customFormat="1" ht="45">
      <c r="A190" s="649">
        <v>2</v>
      </c>
      <c r="B190" s="798" t="s">
        <v>2068</v>
      </c>
      <c r="C190" s="920" t="s">
        <v>102</v>
      </c>
      <c r="D190" s="921">
        <v>93013</v>
      </c>
      <c r="E190" s="921" t="s">
        <v>106</v>
      </c>
      <c r="F190" s="847">
        <v>16</v>
      </c>
      <c r="G190" s="639">
        <v>4</v>
      </c>
      <c r="H190" s="807" t="s">
        <v>2068</v>
      </c>
      <c r="I190" s="779" t="s">
        <v>301</v>
      </c>
      <c r="J190" s="800"/>
      <c r="K190" s="819"/>
      <c r="L190" s="689"/>
      <c r="M190" s="689"/>
      <c r="N190" s="689"/>
      <c r="O190" s="689"/>
      <c r="P190" s="689"/>
      <c r="Q190" s="689"/>
      <c r="R190" s="801"/>
      <c r="S190" s="801"/>
      <c r="T190" s="692">
        <v>70</v>
      </c>
      <c r="U190" s="244" t="s">
        <v>284</v>
      </c>
      <c r="W190" s="650"/>
      <c r="X190" s="803"/>
      <c r="Y190" s="804"/>
      <c r="Z190" s="804"/>
      <c r="AA190" s="804"/>
      <c r="AB190" s="803"/>
      <c r="AC190" s="803"/>
      <c r="AD190" s="803"/>
      <c r="AE190" s="803"/>
      <c r="AF190" s="803"/>
      <c r="AG190" s="803"/>
      <c r="AH190" s="804"/>
      <c r="AI190" s="804"/>
    </row>
    <row r="191" spans="1:35" s="648" customFormat="1">
      <c r="A191" s="649">
        <v>3</v>
      </c>
      <c r="B191" s="798" t="s">
        <v>2410</v>
      </c>
      <c r="C191" s="920"/>
      <c r="D191" s="921"/>
      <c r="E191" s="921"/>
      <c r="F191" s="245" t="s">
        <v>2378</v>
      </c>
      <c r="G191" s="639">
        <v>4</v>
      </c>
      <c r="H191" s="808" t="s">
        <v>2410</v>
      </c>
      <c r="I191" s="996" t="s">
        <v>1764</v>
      </c>
      <c r="J191" s="806" t="s">
        <v>1672</v>
      </c>
      <c r="K191" s="1035">
        <v>70</v>
      </c>
      <c r="L191" s="677">
        <v>1</v>
      </c>
      <c r="M191" s="677"/>
      <c r="N191" s="677"/>
      <c r="O191" s="677"/>
      <c r="P191" s="677"/>
      <c r="Q191" s="677"/>
      <c r="R191" s="677">
        <v>1</v>
      </c>
      <c r="S191" s="677">
        <v>70</v>
      </c>
      <c r="T191" s="801"/>
      <c r="U191" s="802"/>
      <c r="W191" s="650"/>
      <c r="X191" s="803"/>
      <c r="Y191" s="804"/>
      <c r="Z191" s="804"/>
      <c r="AA191" s="804"/>
      <c r="AB191" s="803"/>
      <c r="AC191" s="803"/>
      <c r="AD191" s="803"/>
      <c r="AE191" s="803"/>
      <c r="AF191" s="803"/>
      <c r="AG191" s="803"/>
      <c r="AH191" s="804"/>
      <c r="AI191" s="804"/>
    </row>
    <row r="192" spans="1:35" s="648" customFormat="1" ht="30">
      <c r="A192" s="649">
        <v>2</v>
      </c>
      <c r="B192" s="798" t="s">
        <v>2069</v>
      </c>
      <c r="C192" s="920" t="s">
        <v>102</v>
      </c>
      <c r="D192" s="921">
        <v>39213</v>
      </c>
      <c r="E192" s="921" t="s">
        <v>109</v>
      </c>
      <c r="F192" s="457">
        <v>17</v>
      </c>
      <c r="G192" s="639">
        <v>4</v>
      </c>
      <c r="H192" s="799" t="s">
        <v>2069</v>
      </c>
      <c r="I192" s="779" t="s">
        <v>1876</v>
      </c>
      <c r="J192" s="800" t="s">
        <v>1665</v>
      </c>
      <c r="K192" s="819"/>
      <c r="L192" s="689"/>
      <c r="M192" s="689"/>
      <c r="N192" s="689"/>
      <c r="O192" s="689"/>
      <c r="P192" s="689"/>
      <c r="Q192" s="689"/>
      <c r="R192" s="801"/>
      <c r="S192" s="801"/>
      <c r="T192" s="692">
        <v>5</v>
      </c>
      <c r="U192" s="244" t="s">
        <v>385</v>
      </c>
      <c r="W192" s="650"/>
      <c r="X192" s="803"/>
      <c r="Y192" s="804"/>
      <c r="Z192" s="804"/>
      <c r="AA192" s="804"/>
      <c r="AB192" s="803"/>
      <c r="AC192" s="803"/>
      <c r="AD192" s="803"/>
      <c r="AE192" s="803"/>
      <c r="AF192" s="803"/>
      <c r="AG192" s="803"/>
      <c r="AH192" s="804"/>
      <c r="AI192" s="804"/>
    </row>
    <row r="193" spans="1:35" s="648" customFormat="1">
      <c r="A193" s="649">
        <v>3</v>
      </c>
      <c r="B193" s="798" t="s">
        <v>2411</v>
      </c>
      <c r="C193" s="920"/>
      <c r="D193" s="1021"/>
      <c r="E193" s="921"/>
      <c r="F193" s="950" t="s">
        <v>2380</v>
      </c>
      <c r="G193" s="639">
        <v>4</v>
      </c>
      <c r="H193" s="805" t="s">
        <v>2411</v>
      </c>
      <c r="I193" s="996" t="s">
        <v>1764</v>
      </c>
      <c r="J193" s="806"/>
      <c r="K193" s="1035">
        <v>5</v>
      </c>
      <c r="L193" s="677">
        <v>1</v>
      </c>
      <c r="M193" s="677"/>
      <c r="N193" s="677"/>
      <c r="O193" s="677"/>
      <c r="P193" s="677"/>
      <c r="Q193" s="677"/>
      <c r="R193" s="677">
        <v>1</v>
      </c>
      <c r="S193" s="677">
        <v>5</v>
      </c>
      <c r="T193" s="801"/>
      <c r="U193" s="802"/>
      <c r="W193" s="650"/>
      <c r="X193" s="803"/>
      <c r="Y193" s="804"/>
      <c r="Z193" s="804"/>
      <c r="AA193" s="804"/>
      <c r="AB193" s="803"/>
      <c r="AC193" s="803"/>
      <c r="AD193" s="803"/>
      <c r="AE193" s="803"/>
      <c r="AF193" s="803"/>
      <c r="AG193" s="803"/>
      <c r="AH193" s="804"/>
      <c r="AI193" s="804"/>
    </row>
    <row r="194" spans="1:35" s="648" customFormat="1" ht="45">
      <c r="A194" s="649">
        <v>2</v>
      </c>
      <c r="B194" s="798" t="s">
        <v>2070</v>
      </c>
      <c r="C194" s="920" t="s">
        <v>102</v>
      </c>
      <c r="D194" s="921">
        <v>93016</v>
      </c>
      <c r="E194" s="921" t="s">
        <v>106</v>
      </c>
      <c r="F194" s="304">
        <v>18</v>
      </c>
      <c r="G194" s="639">
        <v>4</v>
      </c>
      <c r="H194" s="799" t="s">
        <v>2070</v>
      </c>
      <c r="I194" s="779" t="s">
        <v>303</v>
      </c>
      <c r="J194" s="800" t="s">
        <v>1665</v>
      </c>
      <c r="K194" s="819"/>
      <c r="L194" s="689"/>
      <c r="M194" s="689"/>
      <c r="N194" s="689"/>
      <c r="O194" s="689"/>
      <c r="P194" s="689"/>
      <c r="Q194" s="689"/>
      <c r="R194" s="801"/>
      <c r="S194" s="801"/>
      <c r="T194" s="692">
        <v>18</v>
      </c>
      <c r="U194" s="244" t="s">
        <v>284</v>
      </c>
      <c r="W194" s="650"/>
      <c r="X194" s="803"/>
      <c r="Y194" s="804"/>
      <c r="Z194" s="804"/>
      <c r="AA194" s="804"/>
      <c r="AB194" s="803"/>
      <c r="AC194" s="803"/>
      <c r="AD194" s="803"/>
      <c r="AE194" s="803"/>
      <c r="AF194" s="803"/>
      <c r="AG194" s="803"/>
      <c r="AH194" s="804"/>
      <c r="AI194" s="804"/>
    </row>
    <row r="195" spans="1:35" s="648" customFormat="1">
      <c r="A195" s="649">
        <v>3</v>
      </c>
      <c r="B195" s="798" t="s">
        <v>2412</v>
      </c>
      <c r="C195" s="920"/>
      <c r="D195" s="1021"/>
      <c r="E195" s="921"/>
      <c r="F195" s="950" t="s">
        <v>2382</v>
      </c>
      <c r="G195" s="639">
        <v>4</v>
      </c>
      <c r="H195" s="805" t="s">
        <v>2412</v>
      </c>
      <c r="I195" s="996" t="s">
        <v>1764</v>
      </c>
      <c r="J195" s="806"/>
      <c r="K195" s="1035">
        <v>18</v>
      </c>
      <c r="L195" s="677">
        <v>1</v>
      </c>
      <c r="M195" s="677"/>
      <c r="N195" s="677"/>
      <c r="O195" s="677"/>
      <c r="P195" s="677"/>
      <c r="Q195" s="677"/>
      <c r="R195" s="677">
        <v>1</v>
      </c>
      <c r="S195" s="677">
        <v>18</v>
      </c>
      <c r="T195" s="801"/>
      <c r="U195" s="802"/>
      <c r="W195" s="650"/>
      <c r="X195" s="803"/>
      <c r="Y195" s="804"/>
      <c r="Z195" s="804"/>
      <c r="AA195" s="804"/>
      <c r="AB195" s="803"/>
      <c r="AC195" s="803"/>
      <c r="AD195" s="803"/>
      <c r="AE195" s="803"/>
      <c r="AF195" s="803"/>
      <c r="AG195" s="803"/>
      <c r="AH195" s="804"/>
      <c r="AI195" s="804"/>
    </row>
    <row r="196" spans="1:35" s="648" customFormat="1" ht="45">
      <c r="A196" s="649">
        <v>2</v>
      </c>
      <c r="B196" s="798" t="s">
        <v>2071</v>
      </c>
      <c r="C196" s="920" t="s">
        <v>102</v>
      </c>
      <c r="D196" s="921">
        <v>93024</v>
      </c>
      <c r="E196" s="921" t="s">
        <v>106</v>
      </c>
      <c r="F196" s="847">
        <v>19</v>
      </c>
      <c r="G196" s="639">
        <v>4</v>
      </c>
      <c r="H196" s="807" t="s">
        <v>2071</v>
      </c>
      <c r="I196" s="779" t="s">
        <v>306</v>
      </c>
      <c r="J196" s="800" t="s">
        <v>1665</v>
      </c>
      <c r="K196" s="819"/>
      <c r="L196" s="689"/>
      <c r="M196" s="689"/>
      <c r="N196" s="689"/>
      <c r="O196" s="689"/>
      <c r="P196" s="689"/>
      <c r="Q196" s="689"/>
      <c r="R196" s="801"/>
      <c r="S196" s="801"/>
      <c r="T196" s="692">
        <v>9</v>
      </c>
      <c r="U196" s="244" t="s">
        <v>284</v>
      </c>
      <c r="W196" s="650"/>
      <c r="X196" s="803"/>
      <c r="Y196" s="804"/>
      <c r="Z196" s="804"/>
      <c r="AA196" s="804"/>
      <c r="AB196" s="803"/>
      <c r="AC196" s="803"/>
      <c r="AD196" s="803"/>
      <c r="AE196" s="803"/>
      <c r="AF196" s="803"/>
      <c r="AG196" s="803"/>
      <c r="AH196" s="804"/>
      <c r="AI196" s="804"/>
    </row>
    <row r="197" spans="1:35" s="648" customFormat="1">
      <c r="A197" s="649">
        <v>3</v>
      </c>
      <c r="B197" s="798" t="s">
        <v>2413</v>
      </c>
      <c r="C197" s="920"/>
      <c r="D197" s="921"/>
      <c r="E197" s="921"/>
      <c r="F197" s="848" t="s">
        <v>2384</v>
      </c>
      <c r="G197" s="639">
        <v>4</v>
      </c>
      <c r="H197" s="808" t="s">
        <v>2413</v>
      </c>
      <c r="I197" s="996" t="s">
        <v>1764</v>
      </c>
      <c r="J197" s="806"/>
      <c r="K197" s="1035">
        <v>9</v>
      </c>
      <c r="L197" s="677">
        <v>1</v>
      </c>
      <c r="M197" s="677"/>
      <c r="N197" s="677"/>
      <c r="O197" s="677"/>
      <c r="P197" s="677"/>
      <c r="Q197" s="677"/>
      <c r="R197" s="677">
        <v>1</v>
      </c>
      <c r="S197" s="677">
        <v>9</v>
      </c>
      <c r="T197" s="801"/>
      <c r="U197" s="802"/>
      <c r="W197" s="650"/>
      <c r="X197" s="803"/>
      <c r="Y197" s="804"/>
      <c r="Z197" s="804"/>
      <c r="AA197" s="804"/>
      <c r="AB197" s="803"/>
      <c r="AC197" s="803"/>
      <c r="AD197" s="803"/>
      <c r="AE197" s="803"/>
      <c r="AF197" s="803"/>
      <c r="AG197" s="803"/>
      <c r="AH197" s="804"/>
      <c r="AI197" s="804"/>
    </row>
    <row r="198" spans="1:35" s="648" customFormat="1" ht="45">
      <c r="A198" s="649">
        <v>2</v>
      </c>
      <c r="B198" s="798" t="s">
        <v>2072</v>
      </c>
      <c r="C198" s="920" t="s">
        <v>102</v>
      </c>
      <c r="D198" s="921">
        <v>93011</v>
      </c>
      <c r="E198" s="921" t="s">
        <v>106</v>
      </c>
      <c r="F198" s="847">
        <v>20</v>
      </c>
      <c r="G198" s="639">
        <v>4</v>
      </c>
      <c r="H198" s="807" t="s">
        <v>2072</v>
      </c>
      <c r="I198" s="779" t="s">
        <v>298</v>
      </c>
      <c r="J198" s="800" t="s">
        <v>1665</v>
      </c>
      <c r="K198" s="819"/>
      <c r="L198" s="689"/>
      <c r="M198" s="689"/>
      <c r="N198" s="689"/>
      <c r="O198" s="689"/>
      <c r="P198" s="689"/>
      <c r="Q198" s="689"/>
      <c r="R198" s="801"/>
      <c r="S198" s="801"/>
      <c r="T198" s="692">
        <v>36</v>
      </c>
      <c r="U198" s="244" t="s">
        <v>104</v>
      </c>
      <c r="W198" s="650"/>
      <c r="X198" s="803"/>
      <c r="Y198" s="804"/>
      <c r="Z198" s="804"/>
      <c r="AA198" s="804"/>
      <c r="AB198" s="803"/>
      <c r="AC198" s="803"/>
      <c r="AD198" s="803"/>
      <c r="AE198" s="803"/>
      <c r="AF198" s="803"/>
      <c r="AG198" s="803"/>
      <c r="AH198" s="804"/>
      <c r="AI198" s="804"/>
    </row>
    <row r="199" spans="1:35" s="648" customFormat="1">
      <c r="A199" s="649">
        <v>3</v>
      </c>
      <c r="B199" s="798" t="s">
        <v>2414</v>
      </c>
      <c r="C199" s="920"/>
      <c r="D199" s="921"/>
      <c r="E199" s="921"/>
      <c r="F199" s="245" t="s">
        <v>2386</v>
      </c>
      <c r="G199" s="639">
        <v>4</v>
      </c>
      <c r="H199" s="808" t="s">
        <v>2414</v>
      </c>
      <c r="I199" s="996" t="s">
        <v>1764</v>
      </c>
      <c r="J199" s="806"/>
      <c r="K199" s="1035">
        <v>12</v>
      </c>
      <c r="L199" s="677">
        <v>3</v>
      </c>
      <c r="M199" s="677"/>
      <c r="N199" s="677"/>
      <c r="O199" s="677"/>
      <c r="P199" s="677"/>
      <c r="Q199" s="677"/>
      <c r="R199" s="677">
        <v>3</v>
      </c>
      <c r="S199" s="677">
        <v>36</v>
      </c>
      <c r="T199" s="801"/>
      <c r="U199" s="802"/>
      <c r="W199" s="650"/>
      <c r="X199" s="803"/>
      <c r="Y199" s="804"/>
      <c r="Z199" s="804"/>
      <c r="AA199" s="804"/>
      <c r="AB199" s="803"/>
      <c r="AC199" s="803"/>
      <c r="AD199" s="803"/>
      <c r="AE199" s="803"/>
      <c r="AF199" s="803"/>
      <c r="AG199" s="803"/>
      <c r="AH199" s="804"/>
      <c r="AI199" s="804"/>
    </row>
    <row r="200" spans="1:35" s="648" customFormat="1" ht="30">
      <c r="A200" s="649">
        <v>2</v>
      </c>
      <c r="B200" s="798" t="s">
        <v>2073</v>
      </c>
      <c r="C200" s="920" t="s">
        <v>1441</v>
      </c>
      <c r="D200" s="921">
        <v>43</v>
      </c>
      <c r="E200" s="921" t="s">
        <v>109</v>
      </c>
      <c r="F200" s="847">
        <v>21</v>
      </c>
      <c r="G200" s="639">
        <v>4</v>
      </c>
      <c r="H200" s="807" t="s">
        <v>2073</v>
      </c>
      <c r="I200" s="779" t="s">
        <v>1677</v>
      </c>
      <c r="J200" s="800"/>
      <c r="K200" s="819"/>
      <c r="L200" s="914" t="s">
        <v>1676</v>
      </c>
      <c r="M200" s="689"/>
      <c r="N200" s="689"/>
      <c r="O200" s="689"/>
      <c r="P200" s="689"/>
      <c r="Q200" s="689"/>
      <c r="R200" s="801"/>
      <c r="S200" s="801"/>
      <c r="T200" s="692">
        <v>447</v>
      </c>
      <c r="U200" s="244" t="s">
        <v>1455</v>
      </c>
      <c r="W200" s="650"/>
      <c r="X200" s="803"/>
      <c r="Y200" s="804"/>
      <c r="Z200" s="804"/>
      <c r="AA200" s="804"/>
      <c r="AB200" s="803"/>
      <c r="AC200" s="803"/>
      <c r="AD200" s="803"/>
      <c r="AE200" s="803"/>
      <c r="AF200" s="803"/>
      <c r="AG200" s="803"/>
      <c r="AH200" s="804"/>
      <c r="AI200" s="804"/>
    </row>
    <row r="201" spans="1:35" s="648" customFormat="1">
      <c r="A201" s="649">
        <v>3</v>
      </c>
      <c r="B201" s="798" t="s">
        <v>2415</v>
      </c>
      <c r="C201" s="920"/>
      <c r="D201" s="921"/>
      <c r="E201" s="921"/>
      <c r="F201" s="245" t="s">
        <v>2388</v>
      </c>
      <c r="G201" s="639">
        <v>4</v>
      </c>
      <c r="H201" s="808" t="s">
        <v>2415</v>
      </c>
      <c r="I201" s="1012" t="s">
        <v>1766</v>
      </c>
      <c r="J201" s="806"/>
      <c r="K201" s="1035">
        <v>129</v>
      </c>
      <c r="L201" s="677">
        <v>0</v>
      </c>
      <c r="M201" s="677"/>
      <c r="N201" s="677"/>
      <c r="O201" s="677"/>
      <c r="P201" s="677"/>
      <c r="Q201" s="677"/>
      <c r="R201" s="677">
        <v>1</v>
      </c>
      <c r="S201" s="677">
        <v>129</v>
      </c>
      <c r="T201" s="801"/>
      <c r="U201" s="802"/>
      <c r="W201" s="650"/>
      <c r="X201" s="803"/>
      <c r="Y201" s="804"/>
      <c r="Z201" s="804"/>
      <c r="AA201" s="804"/>
      <c r="AB201" s="803"/>
      <c r="AC201" s="803"/>
      <c r="AD201" s="803"/>
      <c r="AE201" s="803"/>
      <c r="AF201" s="803"/>
      <c r="AG201" s="803"/>
      <c r="AH201" s="804"/>
      <c r="AI201" s="804"/>
    </row>
    <row r="202" spans="1:35" s="648" customFormat="1">
      <c r="A202" s="649">
        <v>3</v>
      </c>
      <c r="B202" s="798" t="s">
        <v>2416</v>
      </c>
      <c r="C202" s="920"/>
      <c r="D202" s="921"/>
      <c r="E202" s="921"/>
      <c r="F202" s="245" t="s">
        <v>2417</v>
      </c>
      <c r="G202" s="639">
        <v>4</v>
      </c>
      <c r="H202" s="808" t="s">
        <v>2416</v>
      </c>
      <c r="I202" s="1012" t="s">
        <v>1767</v>
      </c>
      <c r="J202" s="806"/>
      <c r="K202" s="1035">
        <v>129</v>
      </c>
      <c r="L202" s="677">
        <v>0</v>
      </c>
      <c r="M202" s="677"/>
      <c r="N202" s="677"/>
      <c r="O202" s="677"/>
      <c r="P202" s="677"/>
      <c r="Q202" s="677"/>
      <c r="R202" s="677">
        <v>1</v>
      </c>
      <c r="S202" s="677">
        <v>129</v>
      </c>
      <c r="T202" s="801"/>
      <c r="U202" s="802"/>
      <c r="W202" s="650"/>
      <c r="X202" s="803"/>
      <c r="Y202" s="804"/>
      <c r="Z202" s="804"/>
      <c r="AA202" s="804"/>
      <c r="AB202" s="803"/>
      <c r="AC202" s="803"/>
      <c r="AD202" s="803"/>
      <c r="AE202" s="803"/>
      <c r="AF202" s="803"/>
      <c r="AG202" s="803"/>
      <c r="AH202" s="804"/>
      <c r="AI202" s="804"/>
    </row>
    <row r="203" spans="1:35" s="648" customFormat="1">
      <c r="A203" s="649">
        <v>3</v>
      </c>
      <c r="B203" s="798" t="s">
        <v>2418</v>
      </c>
      <c r="C203" s="920"/>
      <c r="D203" s="921"/>
      <c r="E203" s="921"/>
      <c r="F203" s="245" t="s">
        <v>2419</v>
      </c>
      <c r="G203" s="639">
        <v>4</v>
      </c>
      <c r="H203" s="808" t="s">
        <v>2418</v>
      </c>
      <c r="I203" s="1012" t="s">
        <v>1768</v>
      </c>
      <c r="J203" s="806"/>
      <c r="K203" s="1035">
        <v>129</v>
      </c>
      <c r="L203" s="677">
        <v>0</v>
      </c>
      <c r="M203" s="677"/>
      <c r="N203" s="677"/>
      <c r="O203" s="677"/>
      <c r="P203" s="677"/>
      <c r="Q203" s="677"/>
      <c r="R203" s="677">
        <v>1</v>
      </c>
      <c r="S203" s="677">
        <v>129</v>
      </c>
      <c r="T203" s="801"/>
      <c r="U203" s="802"/>
      <c r="W203" s="650"/>
      <c r="X203" s="803"/>
      <c r="Y203" s="804"/>
      <c r="Z203" s="804"/>
      <c r="AA203" s="804"/>
      <c r="AB203" s="803"/>
      <c r="AC203" s="803"/>
      <c r="AD203" s="803"/>
      <c r="AE203" s="803"/>
      <c r="AF203" s="803"/>
      <c r="AG203" s="803"/>
      <c r="AH203" s="804"/>
      <c r="AI203" s="804"/>
    </row>
    <row r="204" spans="1:35" s="648" customFormat="1">
      <c r="A204" s="649">
        <v>3</v>
      </c>
      <c r="B204" s="798" t="s">
        <v>2420</v>
      </c>
      <c r="C204" s="920"/>
      <c r="D204" s="921"/>
      <c r="E204" s="921"/>
      <c r="F204" s="245" t="s">
        <v>2421</v>
      </c>
      <c r="G204" s="639">
        <v>4</v>
      </c>
      <c r="H204" s="808" t="s">
        <v>2420</v>
      </c>
      <c r="I204" s="1012" t="s">
        <v>1769</v>
      </c>
      <c r="J204" s="806"/>
      <c r="K204" s="1035">
        <v>20</v>
      </c>
      <c r="L204" s="677">
        <v>0</v>
      </c>
      <c r="M204" s="677"/>
      <c r="N204" s="677"/>
      <c r="O204" s="677"/>
      <c r="P204" s="677"/>
      <c r="Q204" s="677"/>
      <c r="R204" s="677">
        <v>1</v>
      </c>
      <c r="S204" s="677">
        <v>20</v>
      </c>
      <c r="T204" s="801"/>
      <c r="U204" s="802"/>
      <c r="W204" s="650"/>
      <c r="X204" s="803"/>
      <c r="Y204" s="804"/>
      <c r="Z204" s="804"/>
      <c r="AA204" s="804"/>
      <c r="AB204" s="803"/>
      <c r="AC204" s="803"/>
      <c r="AD204" s="803"/>
      <c r="AE204" s="803"/>
      <c r="AF204" s="803"/>
      <c r="AG204" s="803"/>
      <c r="AH204" s="804"/>
      <c r="AI204" s="804"/>
    </row>
    <row r="205" spans="1:35" s="648" customFormat="1">
      <c r="A205" s="649">
        <v>3</v>
      </c>
      <c r="B205" s="798" t="s">
        <v>2422</v>
      </c>
      <c r="C205" s="920"/>
      <c r="D205" s="921"/>
      <c r="E205" s="921"/>
      <c r="F205" s="245" t="s">
        <v>2423</v>
      </c>
      <c r="G205" s="639">
        <v>4</v>
      </c>
      <c r="H205" s="808" t="s">
        <v>2422</v>
      </c>
      <c r="I205" s="1012" t="s">
        <v>1770</v>
      </c>
      <c r="J205" s="806"/>
      <c r="K205" s="1035">
        <v>20</v>
      </c>
      <c r="L205" s="677">
        <v>0</v>
      </c>
      <c r="M205" s="677"/>
      <c r="N205" s="677"/>
      <c r="O205" s="677"/>
      <c r="P205" s="677"/>
      <c r="Q205" s="677"/>
      <c r="R205" s="677">
        <v>1</v>
      </c>
      <c r="S205" s="677">
        <v>20</v>
      </c>
      <c r="T205" s="801"/>
      <c r="U205" s="802"/>
      <c r="W205" s="650"/>
      <c r="X205" s="803"/>
      <c r="Y205" s="804"/>
      <c r="Z205" s="804"/>
      <c r="AA205" s="804"/>
      <c r="AB205" s="803"/>
      <c r="AC205" s="803"/>
      <c r="AD205" s="803"/>
      <c r="AE205" s="803"/>
      <c r="AF205" s="803"/>
      <c r="AG205" s="803"/>
      <c r="AH205" s="804"/>
      <c r="AI205" s="804"/>
    </row>
    <row r="206" spans="1:35" s="648" customFormat="1">
      <c r="A206" s="649">
        <v>3</v>
      </c>
      <c r="B206" s="798" t="s">
        <v>2424</v>
      </c>
      <c r="C206" s="920"/>
      <c r="D206" s="921"/>
      <c r="E206" s="921"/>
      <c r="F206" s="245" t="s">
        <v>2425</v>
      </c>
      <c r="G206" s="639">
        <v>4</v>
      </c>
      <c r="H206" s="808" t="s">
        <v>2424</v>
      </c>
      <c r="I206" s="1012" t="s">
        <v>1771</v>
      </c>
      <c r="J206" s="806"/>
      <c r="K206" s="1035">
        <v>20</v>
      </c>
      <c r="L206" s="677">
        <v>0</v>
      </c>
      <c r="M206" s="677"/>
      <c r="N206" s="677"/>
      <c r="O206" s="677"/>
      <c r="P206" s="677"/>
      <c r="Q206" s="677"/>
      <c r="R206" s="677">
        <v>1</v>
      </c>
      <c r="S206" s="677">
        <v>20</v>
      </c>
      <c r="T206" s="801"/>
      <c r="U206" s="802"/>
      <c r="W206" s="650"/>
      <c r="X206" s="803"/>
      <c r="Y206" s="804"/>
      <c r="Z206" s="804"/>
      <c r="AA206" s="804"/>
      <c r="AB206" s="803"/>
      <c r="AC206" s="803"/>
      <c r="AD206" s="803"/>
      <c r="AE206" s="803"/>
      <c r="AF206" s="803"/>
      <c r="AG206" s="803"/>
      <c r="AH206" s="804"/>
      <c r="AI206" s="804"/>
    </row>
    <row r="207" spans="1:35" s="648" customFormat="1" ht="30.75" customHeight="1">
      <c r="A207" s="649">
        <v>2</v>
      </c>
      <c r="B207" s="798" t="s">
        <v>2074</v>
      </c>
      <c r="C207" s="920" t="s">
        <v>1441</v>
      </c>
      <c r="D207" s="921">
        <v>44</v>
      </c>
      <c r="E207" s="921" t="s">
        <v>109</v>
      </c>
      <c r="F207" s="847">
        <v>22</v>
      </c>
      <c r="G207" s="639">
        <v>4</v>
      </c>
      <c r="H207" s="807" t="s">
        <v>2074</v>
      </c>
      <c r="I207" s="779" t="s">
        <v>1679</v>
      </c>
      <c r="J207" s="800"/>
      <c r="K207" s="819"/>
      <c r="L207" s="689"/>
      <c r="M207" s="689"/>
      <c r="N207" s="689"/>
      <c r="O207" s="689"/>
      <c r="P207" s="689"/>
      <c r="Q207" s="689"/>
      <c r="R207" s="801"/>
      <c r="S207" s="801"/>
      <c r="T207" s="692">
        <v>4</v>
      </c>
      <c r="U207" s="244" t="s">
        <v>1455</v>
      </c>
      <c r="W207" s="650"/>
      <c r="X207" s="803"/>
      <c r="Y207" s="804"/>
      <c r="Z207" s="804"/>
      <c r="AA207" s="804"/>
      <c r="AB207" s="803"/>
      <c r="AC207" s="803"/>
      <c r="AD207" s="803"/>
      <c r="AE207" s="803"/>
      <c r="AF207" s="803"/>
      <c r="AG207" s="803"/>
      <c r="AH207" s="804"/>
      <c r="AI207" s="804"/>
    </row>
    <row r="208" spans="1:35" s="648" customFormat="1">
      <c r="A208" s="649">
        <v>3</v>
      </c>
      <c r="B208" s="798" t="s">
        <v>2426</v>
      </c>
      <c r="C208" s="920"/>
      <c r="D208" s="921"/>
      <c r="E208" s="921"/>
      <c r="F208" s="245" t="s">
        <v>2390</v>
      </c>
      <c r="G208" s="639">
        <v>4</v>
      </c>
      <c r="H208" s="808" t="s">
        <v>2426</v>
      </c>
      <c r="I208" s="996" t="s">
        <v>1764</v>
      </c>
      <c r="J208" s="806" t="s">
        <v>1687</v>
      </c>
      <c r="K208" s="1035">
        <v>4</v>
      </c>
      <c r="L208" s="677">
        <v>1</v>
      </c>
      <c r="M208" s="677"/>
      <c r="N208" s="677"/>
      <c r="O208" s="677"/>
      <c r="P208" s="677"/>
      <c r="Q208" s="677"/>
      <c r="R208" s="677">
        <v>1</v>
      </c>
      <c r="S208" s="677">
        <v>4</v>
      </c>
      <c r="T208" s="801"/>
      <c r="U208" s="802"/>
      <c r="W208" s="650"/>
      <c r="X208" s="803"/>
      <c r="Y208" s="804"/>
      <c r="Z208" s="804"/>
      <c r="AA208" s="804"/>
      <c r="AB208" s="803"/>
      <c r="AC208" s="803"/>
      <c r="AD208" s="803"/>
      <c r="AE208" s="803"/>
      <c r="AF208" s="803"/>
      <c r="AG208" s="803"/>
      <c r="AH208" s="804"/>
      <c r="AI208" s="804"/>
    </row>
    <row r="209" spans="1:35" s="648" customFormat="1" ht="30">
      <c r="A209" s="649">
        <v>2</v>
      </c>
      <c r="B209" s="798" t="s">
        <v>2075</v>
      </c>
      <c r="C209" s="920" t="s">
        <v>102</v>
      </c>
      <c r="D209" s="921">
        <v>20111</v>
      </c>
      <c r="E209" s="921" t="s">
        <v>109</v>
      </c>
      <c r="F209" s="847">
        <v>23</v>
      </c>
      <c r="G209" s="639">
        <v>4</v>
      </c>
      <c r="H209" s="807" t="s">
        <v>2075</v>
      </c>
      <c r="I209" s="779" t="s">
        <v>1909</v>
      </c>
      <c r="J209" s="800"/>
      <c r="K209" s="819"/>
      <c r="L209" s="689"/>
      <c r="M209" s="689"/>
      <c r="N209" s="689"/>
      <c r="O209" s="689"/>
      <c r="P209" s="689"/>
      <c r="Q209" s="689"/>
      <c r="R209" s="801"/>
      <c r="S209" s="801"/>
      <c r="T209" s="692">
        <v>4</v>
      </c>
      <c r="U209" s="244" t="s">
        <v>385</v>
      </c>
      <c r="W209" s="650"/>
      <c r="X209" s="803"/>
      <c r="Y209" s="804"/>
      <c r="Z209" s="804"/>
      <c r="AA209" s="804"/>
      <c r="AB209" s="803"/>
      <c r="AC209" s="803"/>
      <c r="AD209" s="803"/>
      <c r="AE209" s="803"/>
      <c r="AF209" s="803"/>
      <c r="AG209" s="803"/>
      <c r="AH209" s="804"/>
      <c r="AI209" s="804"/>
    </row>
    <row r="210" spans="1:35" s="648" customFormat="1">
      <c r="A210" s="649">
        <v>3</v>
      </c>
      <c r="B210" s="798" t="s">
        <v>2427</v>
      </c>
      <c r="C210" s="920"/>
      <c r="D210" s="921"/>
      <c r="E210" s="921"/>
      <c r="F210" s="245" t="s">
        <v>2392</v>
      </c>
      <c r="G210" s="639">
        <v>4</v>
      </c>
      <c r="H210" s="808" t="s">
        <v>2427</v>
      </c>
      <c r="I210" s="996" t="s">
        <v>1764</v>
      </c>
      <c r="J210" s="806"/>
      <c r="K210" s="1035">
        <v>4</v>
      </c>
      <c r="L210" s="677">
        <v>1</v>
      </c>
      <c r="M210" s="677"/>
      <c r="N210" s="677"/>
      <c r="O210" s="677"/>
      <c r="P210" s="677"/>
      <c r="Q210" s="677"/>
      <c r="R210" s="677">
        <v>1</v>
      </c>
      <c r="S210" s="677">
        <v>4</v>
      </c>
      <c r="T210" s="801"/>
      <c r="U210" s="802"/>
      <c r="W210" s="650"/>
      <c r="X210" s="803"/>
      <c r="Y210" s="804"/>
      <c r="Z210" s="804"/>
      <c r="AA210" s="804"/>
      <c r="AB210" s="803"/>
      <c r="AC210" s="803"/>
      <c r="AD210" s="803"/>
      <c r="AE210" s="803"/>
      <c r="AF210" s="803"/>
      <c r="AG210" s="803"/>
      <c r="AH210" s="804"/>
      <c r="AI210" s="804"/>
    </row>
    <row r="211" spans="1:35" s="648" customFormat="1" ht="45">
      <c r="A211" s="649">
        <v>2</v>
      </c>
      <c r="B211" s="798" t="s">
        <v>2076</v>
      </c>
      <c r="C211" s="920" t="s">
        <v>1441</v>
      </c>
      <c r="D211" s="921">
        <v>75</v>
      </c>
      <c r="E211" s="921" t="s">
        <v>109</v>
      </c>
      <c r="F211" s="847">
        <v>24</v>
      </c>
      <c r="G211" s="639">
        <v>4</v>
      </c>
      <c r="H211" s="807" t="s">
        <v>2076</v>
      </c>
      <c r="I211" s="779" t="s">
        <v>2077</v>
      </c>
      <c r="J211" s="800"/>
      <c r="K211" s="819"/>
      <c r="L211" s="689"/>
      <c r="M211" s="689"/>
      <c r="N211" s="689"/>
      <c r="O211" s="689"/>
      <c r="P211" s="689"/>
      <c r="Q211" s="689"/>
      <c r="R211" s="801"/>
      <c r="S211" s="801"/>
      <c r="T211" s="692">
        <v>2</v>
      </c>
      <c r="U211" s="244" t="s">
        <v>1455</v>
      </c>
      <c r="W211" s="650"/>
      <c r="X211" s="803"/>
      <c r="Y211" s="804"/>
      <c r="Z211" s="804"/>
      <c r="AA211" s="804"/>
      <c r="AB211" s="803"/>
      <c r="AC211" s="803"/>
      <c r="AD211" s="803"/>
      <c r="AE211" s="803"/>
      <c r="AF211" s="803"/>
      <c r="AG211" s="803"/>
      <c r="AH211" s="804"/>
      <c r="AI211" s="804"/>
    </row>
    <row r="212" spans="1:35" s="648" customFormat="1">
      <c r="A212" s="649">
        <v>3</v>
      </c>
      <c r="B212" s="798" t="s">
        <v>2428</v>
      </c>
      <c r="C212" s="920"/>
      <c r="D212" s="921"/>
      <c r="E212" s="921"/>
      <c r="F212" s="245" t="s">
        <v>2394</v>
      </c>
      <c r="G212" s="639">
        <v>4</v>
      </c>
      <c r="H212" s="808" t="s">
        <v>2428</v>
      </c>
      <c r="I212" s="996" t="s">
        <v>1825</v>
      </c>
      <c r="J212" s="806"/>
      <c r="K212" s="1035">
        <v>2</v>
      </c>
      <c r="L212" s="677">
        <v>1</v>
      </c>
      <c r="M212" s="677"/>
      <c r="N212" s="677"/>
      <c r="O212" s="677"/>
      <c r="P212" s="677"/>
      <c r="Q212" s="677"/>
      <c r="R212" s="677">
        <v>1</v>
      </c>
      <c r="S212" s="677">
        <v>2</v>
      </c>
      <c r="T212" s="801"/>
      <c r="U212" s="802"/>
      <c r="W212" s="650"/>
      <c r="X212" s="803"/>
      <c r="Y212" s="804"/>
      <c r="Z212" s="804"/>
      <c r="AA212" s="804"/>
      <c r="AB212" s="803"/>
      <c r="AC212" s="803"/>
      <c r="AD212" s="803"/>
      <c r="AE212" s="803"/>
      <c r="AF212" s="803"/>
      <c r="AG212" s="803"/>
      <c r="AH212" s="804"/>
      <c r="AI212" s="804"/>
    </row>
    <row r="213" spans="1:35" s="648" customFormat="1" ht="45">
      <c r="A213" s="649">
        <v>2</v>
      </c>
      <c r="B213" s="798" t="s">
        <v>2078</v>
      </c>
      <c r="C213" s="920" t="s">
        <v>1441</v>
      </c>
      <c r="D213" s="921">
        <v>74</v>
      </c>
      <c r="E213" s="921" t="s">
        <v>109</v>
      </c>
      <c r="F213" s="847">
        <v>25</v>
      </c>
      <c r="G213" s="639">
        <v>4</v>
      </c>
      <c r="H213" s="807" t="s">
        <v>2078</v>
      </c>
      <c r="I213" s="779" t="s">
        <v>2079</v>
      </c>
      <c r="J213" s="800"/>
      <c r="K213" s="819"/>
      <c r="L213" s="689"/>
      <c r="M213" s="689"/>
      <c r="N213" s="689"/>
      <c r="O213" s="689"/>
      <c r="P213" s="689"/>
      <c r="Q213" s="689"/>
      <c r="R213" s="801"/>
      <c r="S213" s="801"/>
      <c r="T213" s="692">
        <v>37</v>
      </c>
      <c r="U213" s="244" t="s">
        <v>1455</v>
      </c>
      <c r="W213" s="650"/>
      <c r="X213" s="803"/>
      <c r="Y213" s="804"/>
      <c r="Z213" s="804"/>
      <c r="AA213" s="804"/>
      <c r="AB213" s="803"/>
      <c r="AC213" s="803"/>
      <c r="AD213" s="803"/>
      <c r="AE213" s="803"/>
      <c r="AF213" s="803"/>
      <c r="AG213" s="803"/>
      <c r="AH213" s="804"/>
      <c r="AI213" s="804"/>
    </row>
    <row r="214" spans="1:35" s="648" customFormat="1">
      <c r="A214" s="649">
        <v>3</v>
      </c>
      <c r="B214" s="798" t="s">
        <v>2429</v>
      </c>
      <c r="C214" s="920"/>
      <c r="D214" s="921"/>
      <c r="E214" s="921"/>
      <c r="F214" s="245" t="s">
        <v>2430</v>
      </c>
      <c r="G214" s="639">
        <v>4</v>
      </c>
      <c r="H214" s="808" t="s">
        <v>2429</v>
      </c>
      <c r="I214" s="996" t="s">
        <v>1825</v>
      </c>
      <c r="J214" s="806"/>
      <c r="K214" s="1035">
        <v>37</v>
      </c>
      <c r="L214" s="677">
        <v>1</v>
      </c>
      <c r="M214" s="677"/>
      <c r="N214" s="677"/>
      <c r="O214" s="677"/>
      <c r="P214" s="677"/>
      <c r="Q214" s="677"/>
      <c r="R214" s="677">
        <v>1</v>
      </c>
      <c r="S214" s="677">
        <v>37</v>
      </c>
      <c r="T214" s="801"/>
      <c r="U214" s="802"/>
      <c r="W214" s="650"/>
      <c r="X214" s="803"/>
      <c r="Y214" s="804"/>
      <c r="Z214" s="804"/>
      <c r="AA214" s="804"/>
      <c r="AB214" s="803"/>
      <c r="AC214" s="803"/>
      <c r="AD214" s="803"/>
      <c r="AE214" s="803"/>
      <c r="AF214" s="803"/>
      <c r="AG214" s="803"/>
      <c r="AH214" s="804"/>
      <c r="AI214" s="804"/>
    </row>
    <row r="215" spans="1:35" s="648" customFormat="1" ht="45">
      <c r="A215" s="649">
        <v>2</v>
      </c>
      <c r="B215" s="798" t="s">
        <v>2080</v>
      </c>
      <c r="C215" s="920" t="s">
        <v>102</v>
      </c>
      <c r="D215" s="921">
        <v>93653</v>
      </c>
      <c r="E215" s="921" t="s">
        <v>106</v>
      </c>
      <c r="F215" s="847">
        <v>26</v>
      </c>
      <c r="G215" s="639">
        <v>4</v>
      </c>
      <c r="H215" s="807" t="s">
        <v>2080</v>
      </c>
      <c r="I215" s="779" t="s">
        <v>1522</v>
      </c>
      <c r="J215" s="800"/>
      <c r="K215" s="819"/>
      <c r="L215" s="689"/>
      <c r="M215" s="689"/>
      <c r="N215" s="689"/>
      <c r="O215" s="689"/>
      <c r="P215" s="689"/>
      <c r="Q215" s="689"/>
      <c r="R215" s="801"/>
      <c r="S215" s="801"/>
      <c r="T215" s="692">
        <v>74</v>
      </c>
      <c r="U215" s="244" t="s">
        <v>284</v>
      </c>
      <c r="W215" s="650"/>
      <c r="X215" s="803"/>
      <c r="Y215" s="804"/>
      <c r="Z215" s="804"/>
      <c r="AA215" s="804"/>
      <c r="AB215" s="803"/>
      <c r="AC215" s="803"/>
      <c r="AD215" s="803"/>
      <c r="AE215" s="803"/>
      <c r="AF215" s="803"/>
      <c r="AG215" s="803"/>
      <c r="AH215" s="804"/>
      <c r="AI215" s="804"/>
    </row>
    <row r="216" spans="1:35" s="648" customFormat="1">
      <c r="A216" s="649">
        <v>3</v>
      </c>
      <c r="B216" s="798" t="s">
        <v>2431</v>
      </c>
      <c r="C216" s="920"/>
      <c r="D216" s="921"/>
      <c r="E216" s="921"/>
      <c r="F216" s="245" t="s">
        <v>2432</v>
      </c>
      <c r="G216" s="639">
        <v>4</v>
      </c>
      <c r="H216" s="808" t="s">
        <v>2431</v>
      </c>
      <c r="I216" s="996" t="s">
        <v>1764</v>
      </c>
      <c r="J216" s="806"/>
      <c r="K216" s="1035">
        <v>74</v>
      </c>
      <c r="L216" s="677">
        <v>1</v>
      </c>
      <c r="M216" s="677"/>
      <c r="N216" s="677"/>
      <c r="O216" s="677"/>
      <c r="P216" s="677"/>
      <c r="Q216" s="677"/>
      <c r="R216" s="677">
        <v>1</v>
      </c>
      <c r="S216" s="677">
        <v>74</v>
      </c>
      <c r="T216" s="801"/>
      <c r="U216" s="802"/>
      <c r="W216" s="650"/>
      <c r="X216" s="803"/>
      <c r="Y216" s="804"/>
      <c r="Z216" s="804"/>
      <c r="AA216" s="804"/>
      <c r="AB216" s="803"/>
      <c r="AC216" s="803"/>
      <c r="AD216" s="803"/>
      <c r="AE216" s="803"/>
      <c r="AF216" s="803"/>
      <c r="AG216" s="803"/>
      <c r="AH216" s="804"/>
      <c r="AI216" s="804"/>
    </row>
    <row r="217" spans="1:35" s="648" customFormat="1" ht="45">
      <c r="A217" s="649">
        <v>2</v>
      </c>
      <c r="B217" s="798" t="s">
        <v>2081</v>
      </c>
      <c r="C217" s="920" t="s">
        <v>102</v>
      </c>
      <c r="D217" s="921">
        <v>93654</v>
      </c>
      <c r="E217" s="921" t="s">
        <v>106</v>
      </c>
      <c r="F217" s="847">
        <v>27</v>
      </c>
      <c r="G217" s="639">
        <v>4</v>
      </c>
      <c r="H217" s="807" t="s">
        <v>2081</v>
      </c>
      <c r="I217" s="779" t="s">
        <v>1523</v>
      </c>
      <c r="J217" s="800"/>
      <c r="K217" s="819"/>
      <c r="L217" s="689"/>
      <c r="M217" s="689"/>
      <c r="N217" s="689"/>
      <c r="O217" s="689"/>
      <c r="P217" s="689"/>
      <c r="Q217" s="689"/>
      <c r="R217" s="801"/>
      <c r="S217" s="801"/>
      <c r="T217" s="692">
        <v>11</v>
      </c>
      <c r="U217" s="244" t="s">
        <v>284</v>
      </c>
      <c r="W217" s="650"/>
      <c r="X217" s="803"/>
      <c r="Y217" s="804"/>
      <c r="Z217" s="804"/>
      <c r="AA217" s="804"/>
      <c r="AB217" s="803"/>
      <c r="AC217" s="803"/>
      <c r="AD217" s="803"/>
      <c r="AE217" s="803"/>
      <c r="AF217" s="803"/>
      <c r="AG217" s="803"/>
      <c r="AH217" s="804"/>
      <c r="AI217" s="804"/>
    </row>
    <row r="218" spans="1:35" s="648" customFormat="1">
      <c r="A218" s="649">
        <v>3</v>
      </c>
      <c r="B218" s="798" t="s">
        <v>2433</v>
      </c>
      <c r="C218" s="920"/>
      <c r="D218" s="921"/>
      <c r="E218" s="921"/>
      <c r="F218" s="245" t="s">
        <v>2434</v>
      </c>
      <c r="G218" s="639">
        <v>4</v>
      </c>
      <c r="H218" s="808" t="s">
        <v>2433</v>
      </c>
      <c r="I218" s="996" t="s">
        <v>1764</v>
      </c>
      <c r="J218" s="806"/>
      <c r="K218" s="1035">
        <v>11</v>
      </c>
      <c r="L218" s="677">
        <v>1</v>
      </c>
      <c r="M218" s="677"/>
      <c r="N218" s="677"/>
      <c r="O218" s="677"/>
      <c r="P218" s="677"/>
      <c r="Q218" s="677"/>
      <c r="R218" s="677">
        <v>1</v>
      </c>
      <c r="S218" s="677">
        <v>11</v>
      </c>
      <c r="T218" s="801"/>
      <c r="U218" s="802"/>
      <c r="W218" s="650"/>
      <c r="X218" s="803"/>
      <c r="Y218" s="804"/>
      <c r="Z218" s="804"/>
      <c r="AA218" s="804"/>
      <c r="AB218" s="803"/>
      <c r="AC218" s="803"/>
      <c r="AD218" s="803"/>
      <c r="AE218" s="803"/>
      <c r="AF218" s="803"/>
      <c r="AG218" s="803"/>
      <c r="AH218" s="804"/>
      <c r="AI218" s="804"/>
    </row>
    <row r="219" spans="1:35" s="648" customFormat="1" ht="45">
      <c r="A219" s="649">
        <v>2</v>
      </c>
      <c r="B219" s="798" t="s">
        <v>2082</v>
      </c>
      <c r="C219" s="920" t="s">
        <v>102</v>
      </c>
      <c r="D219" s="921">
        <v>93656</v>
      </c>
      <c r="E219" s="921" t="s">
        <v>106</v>
      </c>
      <c r="F219" s="847">
        <v>28</v>
      </c>
      <c r="G219" s="639">
        <v>4</v>
      </c>
      <c r="H219" s="807" t="s">
        <v>2082</v>
      </c>
      <c r="I219" s="779" t="s">
        <v>1525</v>
      </c>
      <c r="J219" s="800"/>
      <c r="K219" s="819"/>
      <c r="L219" s="689"/>
      <c r="M219" s="689"/>
      <c r="N219" s="689"/>
      <c r="O219" s="689"/>
      <c r="P219" s="689"/>
      <c r="Q219" s="689"/>
      <c r="R219" s="801"/>
      <c r="S219" s="801"/>
      <c r="T219" s="692">
        <v>20</v>
      </c>
      <c r="U219" s="244" t="s">
        <v>284</v>
      </c>
      <c r="W219" s="650"/>
      <c r="X219" s="803"/>
      <c r="Y219" s="804"/>
      <c r="Z219" s="804"/>
      <c r="AA219" s="804"/>
      <c r="AB219" s="803"/>
      <c r="AC219" s="803"/>
      <c r="AD219" s="803"/>
      <c r="AE219" s="803"/>
      <c r="AF219" s="803"/>
      <c r="AG219" s="803"/>
      <c r="AH219" s="804"/>
      <c r="AI219" s="804"/>
    </row>
    <row r="220" spans="1:35" s="648" customFormat="1">
      <c r="A220" s="649">
        <v>3</v>
      </c>
      <c r="B220" s="798" t="s">
        <v>2435</v>
      </c>
      <c r="C220" s="920"/>
      <c r="D220" s="921"/>
      <c r="E220" s="921"/>
      <c r="F220" s="245" t="s">
        <v>2436</v>
      </c>
      <c r="G220" s="639">
        <v>4</v>
      </c>
      <c r="H220" s="808" t="s">
        <v>2435</v>
      </c>
      <c r="I220" s="996" t="s">
        <v>1764</v>
      </c>
      <c r="J220" s="806"/>
      <c r="K220" s="1035">
        <v>20</v>
      </c>
      <c r="L220" s="677">
        <v>1</v>
      </c>
      <c r="M220" s="677"/>
      <c r="N220" s="677"/>
      <c r="O220" s="677"/>
      <c r="P220" s="677"/>
      <c r="Q220" s="677"/>
      <c r="R220" s="677">
        <v>1</v>
      </c>
      <c r="S220" s="677">
        <v>20</v>
      </c>
      <c r="T220" s="801"/>
      <c r="U220" s="802"/>
      <c r="W220" s="650"/>
      <c r="X220" s="803"/>
      <c r="Y220" s="804"/>
      <c r="Z220" s="804"/>
      <c r="AA220" s="804"/>
      <c r="AB220" s="803"/>
      <c r="AC220" s="803"/>
      <c r="AD220" s="803"/>
      <c r="AE220" s="803"/>
      <c r="AF220" s="803"/>
      <c r="AG220" s="803"/>
      <c r="AH220" s="804"/>
      <c r="AI220" s="804"/>
    </row>
    <row r="221" spans="1:35" s="648" customFormat="1" ht="45">
      <c r="A221" s="649">
        <v>2</v>
      </c>
      <c r="B221" s="798" t="s">
        <v>2083</v>
      </c>
      <c r="C221" s="920" t="s">
        <v>102</v>
      </c>
      <c r="D221" s="921">
        <v>93655</v>
      </c>
      <c r="E221" s="921" t="s">
        <v>106</v>
      </c>
      <c r="F221" s="847">
        <v>29</v>
      </c>
      <c r="G221" s="639">
        <v>4</v>
      </c>
      <c r="H221" s="807" t="s">
        <v>2083</v>
      </c>
      <c r="I221" s="779" t="s">
        <v>1524</v>
      </c>
      <c r="J221" s="800"/>
      <c r="K221" s="819"/>
      <c r="L221" s="689"/>
      <c r="M221" s="689"/>
      <c r="N221" s="689"/>
      <c r="O221" s="689"/>
      <c r="P221" s="689"/>
      <c r="Q221" s="689"/>
      <c r="R221" s="801"/>
      <c r="S221" s="801"/>
      <c r="T221" s="692">
        <v>3</v>
      </c>
      <c r="U221" s="244" t="s">
        <v>284</v>
      </c>
      <c r="W221" s="650"/>
      <c r="X221" s="803"/>
      <c r="Y221" s="804"/>
      <c r="Z221" s="804"/>
      <c r="AA221" s="804"/>
      <c r="AB221" s="803"/>
      <c r="AC221" s="803"/>
      <c r="AD221" s="803"/>
      <c r="AE221" s="803"/>
      <c r="AF221" s="803"/>
      <c r="AG221" s="803"/>
      <c r="AH221" s="804"/>
      <c r="AI221" s="804"/>
    </row>
    <row r="222" spans="1:35" s="648" customFormat="1">
      <c r="A222" s="649">
        <v>3</v>
      </c>
      <c r="B222" s="798" t="s">
        <v>2437</v>
      </c>
      <c r="C222" s="920"/>
      <c r="D222" s="921"/>
      <c r="E222" s="921"/>
      <c r="F222" s="245" t="s">
        <v>2438</v>
      </c>
      <c r="G222" s="639">
        <v>4</v>
      </c>
      <c r="H222" s="808" t="s">
        <v>2437</v>
      </c>
      <c r="I222" s="996" t="s">
        <v>1764</v>
      </c>
      <c r="J222" s="806" t="s">
        <v>1696</v>
      </c>
      <c r="K222" s="1035">
        <v>3</v>
      </c>
      <c r="L222" s="677">
        <v>1</v>
      </c>
      <c r="M222" s="677"/>
      <c r="N222" s="677"/>
      <c r="O222" s="677"/>
      <c r="P222" s="677"/>
      <c r="Q222" s="677"/>
      <c r="R222" s="677">
        <v>1</v>
      </c>
      <c r="S222" s="677">
        <v>3</v>
      </c>
      <c r="T222" s="801"/>
      <c r="U222" s="802"/>
      <c r="W222" s="650"/>
      <c r="X222" s="803"/>
      <c r="Y222" s="804"/>
      <c r="Z222" s="804"/>
      <c r="AA222" s="804"/>
      <c r="AB222" s="803"/>
      <c r="AC222" s="803"/>
      <c r="AD222" s="803"/>
      <c r="AE222" s="803"/>
      <c r="AF222" s="803"/>
      <c r="AG222" s="803"/>
      <c r="AH222" s="804"/>
      <c r="AI222" s="804"/>
    </row>
    <row r="223" spans="1:35" s="648" customFormat="1" ht="45">
      <c r="A223" s="649">
        <v>2</v>
      </c>
      <c r="B223" s="798" t="s">
        <v>2084</v>
      </c>
      <c r="C223" s="920" t="s">
        <v>102</v>
      </c>
      <c r="D223" s="921">
        <v>93670</v>
      </c>
      <c r="E223" s="921" t="s">
        <v>106</v>
      </c>
      <c r="F223" s="915">
        <v>30</v>
      </c>
      <c r="G223" s="639">
        <v>4</v>
      </c>
      <c r="H223" s="807" t="s">
        <v>2084</v>
      </c>
      <c r="I223" s="779" t="s">
        <v>1528</v>
      </c>
      <c r="J223" s="800"/>
      <c r="K223" s="819"/>
      <c r="L223" s="689"/>
      <c r="M223" s="689"/>
      <c r="N223" s="689"/>
      <c r="O223" s="689"/>
      <c r="P223" s="689"/>
      <c r="Q223" s="689"/>
      <c r="R223" s="801"/>
      <c r="S223" s="801"/>
      <c r="T223" s="692">
        <v>1</v>
      </c>
      <c r="U223" s="244" t="s">
        <v>284</v>
      </c>
      <c r="W223" s="650"/>
      <c r="X223" s="803"/>
      <c r="Y223" s="804"/>
      <c r="Z223" s="804"/>
      <c r="AA223" s="804"/>
      <c r="AB223" s="803"/>
      <c r="AC223" s="803"/>
      <c r="AD223" s="803"/>
      <c r="AE223" s="803"/>
      <c r="AF223" s="803"/>
      <c r="AG223" s="803"/>
      <c r="AH223" s="804"/>
      <c r="AI223" s="804"/>
    </row>
    <row r="224" spans="1:35" s="648" customFormat="1">
      <c r="A224" s="649">
        <v>3</v>
      </c>
      <c r="B224" s="798" t="s">
        <v>2439</v>
      </c>
      <c r="C224" s="920"/>
      <c r="D224" s="921"/>
      <c r="E224" s="921"/>
      <c r="F224" s="245" t="s">
        <v>2440</v>
      </c>
      <c r="G224" s="639">
        <v>4</v>
      </c>
      <c r="H224" s="808" t="s">
        <v>2439</v>
      </c>
      <c r="I224" s="996" t="s">
        <v>1764</v>
      </c>
      <c r="J224" s="806"/>
      <c r="K224" s="1035">
        <v>1</v>
      </c>
      <c r="L224" s="677">
        <v>1</v>
      </c>
      <c r="M224" s="677"/>
      <c r="N224" s="677"/>
      <c r="O224" s="677"/>
      <c r="P224" s="677"/>
      <c r="Q224" s="677"/>
      <c r="R224" s="677">
        <v>1</v>
      </c>
      <c r="S224" s="677">
        <v>1</v>
      </c>
      <c r="T224" s="801"/>
      <c r="U224" s="802"/>
      <c r="W224" s="650"/>
      <c r="X224" s="803"/>
      <c r="Y224" s="804"/>
      <c r="Z224" s="804"/>
      <c r="AA224" s="804"/>
      <c r="AB224" s="803"/>
      <c r="AC224" s="803"/>
      <c r="AD224" s="803"/>
      <c r="AE224" s="803"/>
      <c r="AF224" s="803"/>
      <c r="AG224" s="803"/>
      <c r="AH224" s="804"/>
      <c r="AI224" s="804"/>
    </row>
    <row r="225" spans="1:35" s="648" customFormat="1" ht="45">
      <c r="A225" s="649"/>
      <c r="B225" s="798" t="s">
        <v>2085</v>
      </c>
      <c r="C225" s="920" t="s">
        <v>102</v>
      </c>
      <c r="D225" s="921">
        <v>93671</v>
      </c>
      <c r="E225" s="921" t="s">
        <v>106</v>
      </c>
      <c r="F225" s="847">
        <v>31</v>
      </c>
      <c r="G225" s="639">
        <v>4</v>
      </c>
      <c r="H225" s="807" t="s">
        <v>2085</v>
      </c>
      <c r="I225" s="779" t="s">
        <v>1529</v>
      </c>
      <c r="J225" s="800"/>
      <c r="K225" s="819"/>
      <c r="L225" s="689"/>
      <c r="M225" s="689"/>
      <c r="N225" s="689"/>
      <c r="O225" s="689"/>
      <c r="P225" s="689"/>
      <c r="Q225" s="689"/>
      <c r="R225" s="801"/>
      <c r="S225" s="801"/>
      <c r="T225" s="692">
        <v>4</v>
      </c>
      <c r="U225" s="244" t="s">
        <v>284</v>
      </c>
      <c r="W225" s="650"/>
      <c r="X225" s="803"/>
      <c r="Y225" s="804"/>
      <c r="Z225" s="804"/>
      <c r="AA225" s="804"/>
      <c r="AB225" s="803"/>
      <c r="AC225" s="803"/>
      <c r="AD225" s="803"/>
      <c r="AE225" s="803"/>
      <c r="AF225" s="803"/>
      <c r="AG225" s="803"/>
      <c r="AH225" s="804"/>
      <c r="AI225" s="804"/>
    </row>
    <row r="226" spans="1:35" s="648" customFormat="1">
      <c r="A226" s="649"/>
      <c r="B226" s="798" t="s">
        <v>2441</v>
      </c>
      <c r="C226" s="920"/>
      <c r="D226" s="921"/>
      <c r="E226" s="921"/>
      <c r="F226" s="245" t="s">
        <v>2442</v>
      </c>
      <c r="G226" s="639">
        <v>4</v>
      </c>
      <c r="H226" s="808" t="s">
        <v>2441</v>
      </c>
      <c r="I226" s="996" t="s">
        <v>1764</v>
      </c>
      <c r="J226" s="806"/>
      <c r="K226" s="1035">
        <v>4</v>
      </c>
      <c r="L226" s="677">
        <v>1</v>
      </c>
      <c r="M226" s="677"/>
      <c r="N226" s="677"/>
      <c r="O226" s="677"/>
      <c r="P226" s="677"/>
      <c r="Q226" s="677"/>
      <c r="R226" s="677">
        <v>1</v>
      </c>
      <c r="S226" s="677">
        <v>4</v>
      </c>
      <c r="T226" s="801"/>
      <c r="U226" s="802"/>
      <c r="W226" s="650"/>
      <c r="X226" s="803"/>
      <c r="Y226" s="804"/>
      <c r="Z226" s="804"/>
      <c r="AA226" s="804"/>
      <c r="AB226" s="803"/>
      <c r="AC226" s="803"/>
      <c r="AD226" s="803"/>
      <c r="AE226" s="803"/>
      <c r="AF226" s="803"/>
      <c r="AG226" s="803"/>
      <c r="AH226" s="804"/>
      <c r="AI226" s="804"/>
    </row>
    <row r="227" spans="1:35" s="648" customFormat="1" ht="45">
      <c r="A227" s="649"/>
      <c r="B227" s="798" t="s">
        <v>2086</v>
      </c>
      <c r="C227" s="920" t="s">
        <v>102</v>
      </c>
      <c r="D227" s="921">
        <v>93672</v>
      </c>
      <c r="E227" s="921" t="s">
        <v>106</v>
      </c>
      <c r="F227" s="847">
        <v>32</v>
      </c>
      <c r="G227" s="639">
        <v>4</v>
      </c>
      <c r="H227" s="807" t="s">
        <v>2086</v>
      </c>
      <c r="I227" s="779" t="s">
        <v>1530</v>
      </c>
      <c r="J227" s="800"/>
      <c r="K227" s="819"/>
      <c r="L227" s="689"/>
      <c r="M227" s="689"/>
      <c r="N227" s="689"/>
      <c r="O227" s="689"/>
      <c r="P227" s="689"/>
      <c r="Q227" s="689"/>
      <c r="R227" s="801"/>
      <c r="S227" s="801"/>
      <c r="T227" s="692">
        <v>4</v>
      </c>
      <c r="U227" s="244" t="s">
        <v>284</v>
      </c>
      <c r="W227" s="650"/>
      <c r="X227" s="803"/>
      <c r="Y227" s="804"/>
      <c r="Z227" s="804"/>
      <c r="AA227" s="804"/>
      <c r="AB227" s="803"/>
      <c r="AC227" s="803"/>
      <c r="AD227" s="803"/>
      <c r="AE227" s="803"/>
      <c r="AF227" s="803"/>
      <c r="AG227" s="803"/>
      <c r="AH227" s="804"/>
      <c r="AI227" s="804"/>
    </row>
    <row r="228" spans="1:35" s="648" customFormat="1">
      <c r="A228" s="649"/>
      <c r="B228" s="798" t="s">
        <v>2443</v>
      </c>
      <c r="C228" s="920"/>
      <c r="D228" s="921"/>
      <c r="E228" s="921"/>
      <c r="F228" s="245" t="s">
        <v>2444</v>
      </c>
      <c r="G228" s="639">
        <v>4</v>
      </c>
      <c r="H228" s="808" t="s">
        <v>2443</v>
      </c>
      <c r="I228" s="996" t="s">
        <v>1764</v>
      </c>
      <c r="J228" s="806"/>
      <c r="K228" s="1035">
        <v>4</v>
      </c>
      <c r="L228" s="677">
        <v>1</v>
      </c>
      <c r="M228" s="677"/>
      <c r="N228" s="677"/>
      <c r="O228" s="677"/>
      <c r="P228" s="677"/>
      <c r="Q228" s="677"/>
      <c r="R228" s="677">
        <v>1</v>
      </c>
      <c r="S228" s="677">
        <v>4</v>
      </c>
      <c r="T228" s="801"/>
      <c r="U228" s="802"/>
      <c r="W228" s="650"/>
      <c r="X228" s="803"/>
      <c r="Y228" s="804"/>
      <c r="Z228" s="804"/>
      <c r="AA228" s="804"/>
      <c r="AB228" s="803"/>
      <c r="AC228" s="803"/>
      <c r="AD228" s="803"/>
      <c r="AE228" s="803"/>
      <c r="AF228" s="803"/>
      <c r="AG228" s="803"/>
      <c r="AH228" s="804"/>
      <c r="AI228" s="804"/>
    </row>
    <row r="229" spans="1:35" s="648" customFormat="1" ht="45">
      <c r="A229" s="649">
        <v>2</v>
      </c>
      <c r="B229" s="798" t="s">
        <v>2087</v>
      </c>
      <c r="C229" s="920" t="s">
        <v>102</v>
      </c>
      <c r="D229" s="921">
        <v>93673</v>
      </c>
      <c r="E229" s="921" t="s">
        <v>106</v>
      </c>
      <c r="F229" s="847">
        <v>33</v>
      </c>
      <c r="G229" s="639">
        <v>4</v>
      </c>
      <c r="H229" s="807" t="s">
        <v>2087</v>
      </c>
      <c r="I229" s="779" t="s">
        <v>1531</v>
      </c>
      <c r="J229" s="800"/>
      <c r="K229" s="819"/>
      <c r="L229" s="689"/>
      <c r="M229" s="689"/>
      <c r="N229" s="689"/>
      <c r="O229" s="689"/>
      <c r="P229" s="689"/>
      <c r="Q229" s="689"/>
      <c r="R229" s="801"/>
      <c r="S229" s="801"/>
      <c r="T229" s="692">
        <v>1</v>
      </c>
      <c r="U229" s="244" t="s">
        <v>284</v>
      </c>
      <c r="W229" s="650"/>
      <c r="X229" s="803"/>
      <c r="Y229" s="804"/>
      <c r="Z229" s="804"/>
      <c r="AA229" s="804"/>
      <c r="AB229" s="803"/>
      <c r="AC229" s="803"/>
      <c r="AD229" s="803"/>
      <c r="AE229" s="803"/>
      <c r="AF229" s="803"/>
      <c r="AG229" s="803"/>
      <c r="AH229" s="804"/>
      <c r="AI229" s="804"/>
    </row>
    <row r="230" spans="1:35" s="648" customFormat="1">
      <c r="A230" s="649">
        <v>3</v>
      </c>
      <c r="B230" s="798" t="s">
        <v>2445</v>
      </c>
      <c r="C230" s="920"/>
      <c r="D230" s="921"/>
      <c r="E230" s="921"/>
      <c r="F230" s="245" t="s">
        <v>2446</v>
      </c>
      <c r="G230" s="639">
        <v>4</v>
      </c>
      <c r="H230" s="808" t="s">
        <v>2445</v>
      </c>
      <c r="I230" s="996" t="s">
        <v>1764</v>
      </c>
      <c r="J230" s="806"/>
      <c r="K230" s="1035">
        <v>1</v>
      </c>
      <c r="L230" s="677">
        <v>1</v>
      </c>
      <c r="M230" s="677"/>
      <c r="N230" s="677"/>
      <c r="O230" s="677"/>
      <c r="P230" s="677"/>
      <c r="Q230" s="677"/>
      <c r="R230" s="677">
        <v>1</v>
      </c>
      <c r="S230" s="677">
        <v>1</v>
      </c>
      <c r="T230" s="801"/>
      <c r="U230" s="802"/>
      <c r="W230" s="650"/>
      <c r="X230" s="803"/>
      <c r="Y230" s="804"/>
      <c r="Z230" s="804"/>
      <c r="AA230" s="804"/>
      <c r="AB230" s="803"/>
      <c r="AC230" s="803"/>
      <c r="AD230" s="803"/>
      <c r="AE230" s="803"/>
      <c r="AF230" s="803"/>
      <c r="AG230" s="803"/>
      <c r="AH230" s="804"/>
      <c r="AI230" s="804"/>
    </row>
    <row r="231" spans="1:35" s="648" customFormat="1" ht="45">
      <c r="A231" s="649">
        <v>2</v>
      </c>
      <c r="B231" s="798" t="s">
        <v>2088</v>
      </c>
      <c r="C231" s="920" t="s">
        <v>102</v>
      </c>
      <c r="D231" s="921">
        <v>101894</v>
      </c>
      <c r="E231" s="921" t="s">
        <v>106</v>
      </c>
      <c r="F231" s="847">
        <v>34</v>
      </c>
      <c r="G231" s="639">
        <v>4</v>
      </c>
      <c r="H231" s="807" t="s">
        <v>2088</v>
      </c>
      <c r="I231" s="779" t="s">
        <v>1536</v>
      </c>
      <c r="J231" s="800"/>
      <c r="K231" s="819"/>
      <c r="L231" s="689"/>
      <c r="M231" s="689"/>
      <c r="N231" s="689"/>
      <c r="O231" s="689"/>
      <c r="P231" s="689"/>
      <c r="Q231" s="689"/>
      <c r="R231" s="801"/>
      <c r="S231" s="801"/>
      <c r="T231" s="692">
        <v>6</v>
      </c>
      <c r="U231" s="244" t="s">
        <v>284</v>
      </c>
      <c r="W231" s="650"/>
      <c r="X231" s="803"/>
      <c r="Y231" s="804"/>
      <c r="Z231" s="804"/>
      <c r="AA231" s="804"/>
      <c r="AB231" s="803"/>
      <c r="AC231" s="803"/>
      <c r="AD231" s="803"/>
      <c r="AE231" s="803"/>
      <c r="AF231" s="803"/>
      <c r="AG231" s="803"/>
      <c r="AH231" s="804"/>
      <c r="AI231" s="804"/>
    </row>
    <row r="232" spans="1:35" s="648" customFormat="1">
      <c r="A232" s="649">
        <v>3</v>
      </c>
      <c r="B232" s="798" t="s">
        <v>2447</v>
      </c>
      <c r="C232" s="920"/>
      <c r="D232" s="921"/>
      <c r="E232" s="921"/>
      <c r="F232" s="245" t="s">
        <v>2448</v>
      </c>
      <c r="G232" s="639">
        <v>4</v>
      </c>
      <c r="H232" s="808" t="s">
        <v>2447</v>
      </c>
      <c r="I232" s="1012" t="s">
        <v>1680</v>
      </c>
      <c r="J232" s="806"/>
      <c r="K232" s="1035">
        <v>2</v>
      </c>
      <c r="L232" s="677">
        <v>1</v>
      </c>
      <c r="M232" s="677"/>
      <c r="N232" s="677"/>
      <c r="O232" s="677"/>
      <c r="P232" s="677"/>
      <c r="Q232" s="677"/>
      <c r="R232" s="677">
        <v>1</v>
      </c>
      <c r="S232" s="677">
        <v>2</v>
      </c>
      <c r="T232" s="801"/>
      <c r="U232" s="802"/>
      <c r="W232" s="650"/>
      <c r="X232" s="803"/>
      <c r="Y232" s="804"/>
      <c r="Z232" s="804"/>
      <c r="AA232" s="804"/>
      <c r="AB232" s="803"/>
      <c r="AC232" s="803"/>
      <c r="AD232" s="803"/>
      <c r="AE232" s="803"/>
      <c r="AF232" s="803"/>
      <c r="AG232" s="803"/>
      <c r="AH232" s="804"/>
      <c r="AI232" s="804"/>
    </row>
    <row r="233" spans="1:35" s="648" customFormat="1">
      <c r="A233" s="649">
        <v>3</v>
      </c>
      <c r="B233" s="798" t="s">
        <v>2449</v>
      </c>
      <c r="C233" s="920"/>
      <c r="D233" s="921"/>
      <c r="E233" s="921"/>
      <c r="F233" s="245" t="s">
        <v>2450</v>
      </c>
      <c r="G233" s="639">
        <v>4</v>
      </c>
      <c r="H233" s="808" t="s">
        <v>2449</v>
      </c>
      <c r="I233" s="1012" t="s">
        <v>1681</v>
      </c>
      <c r="J233" s="806"/>
      <c r="K233" s="1035">
        <v>1</v>
      </c>
      <c r="L233" s="677">
        <v>1</v>
      </c>
      <c r="M233" s="677"/>
      <c r="N233" s="677"/>
      <c r="O233" s="677"/>
      <c r="P233" s="677"/>
      <c r="Q233" s="677"/>
      <c r="R233" s="677">
        <v>1</v>
      </c>
      <c r="S233" s="677">
        <v>1</v>
      </c>
      <c r="T233" s="801"/>
      <c r="U233" s="802"/>
      <c r="W233" s="650"/>
      <c r="X233" s="803"/>
      <c r="Y233" s="804"/>
      <c r="Z233" s="804"/>
      <c r="AA233" s="804"/>
      <c r="AB233" s="803"/>
      <c r="AC233" s="803"/>
      <c r="AD233" s="803"/>
      <c r="AE233" s="803"/>
      <c r="AF233" s="803"/>
      <c r="AG233" s="803"/>
      <c r="AH233" s="804"/>
      <c r="AI233" s="804"/>
    </row>
    <row r="234" spans="1:35" s="648" customFormat="1">
      <c r="A234" s="649">
        <v>3</v>
      </c>
      <c r="B234" s="798" t="s">
        <v>2451</v>
      </c>
      <c r="C234" s="920"/>
      <c r="D234" s="921"/>
      <c r="E234" s="921"/>
      <c r="F234" s="245" t="s">
        <v>2452</v>
      </c>
      <c r="G234" s="639">
        <v>4</v>
      </c>
      <c r="H234" s="808" t="s">
        <v>2451</v>
      </c>
      <c r="I234" s="1012" t="s">
        <v>1682</v>
      </c>
      <c r="J234" s="806"/>
      <c r="K234" s="1035">
        <v>2</v>
      </c>
      <c r="L234" s="677">
        <v>1</v>
      </c>
      <c r="M234" s="677"/>
      <c r="N234" s="677"/>
      <c r="O234" s="677"/>
      <c r="P234" s="677"/>
      <c r="Q234" s="677"/>
      <c r="R234" s="677">
        <v>1</v>
      </c>
      <c r="S234" s="677">
        <v>2</v>
      </c>
      <c r="T234" s="801"/>
      <c r="U234" s="802"/>
      <c r="W234" s="650"/>
      <c r="X234" s="803"/>
      <c r="Y234" s="804"/>
      <c r="Z234" s="804"/>
      <c r="AA234" s="804"/>
      <c r="AB234" s="803"/>
      <c r="AC234" s="803"/>
      <c r="AD234" s="803"/>
      <c r="AE234" s="803"/>
      <c r="AF234" s="803"/>
      <c r="AG234" s="803"/>
      <c r="AH234" s="804"/>
      <c r="AI234" s="804"/>
    </row>
    <row r="235" spans="1:35" s="648" customFormat="1">
      <c r="A235" s="649">
        <v>4</v>
      </c>
      <c r="B235" s="798" t="s">
        <v>2453</v>
      </c>
      <c r="C235" s="920"/>
      <c r="D235" s="921"/>
      <c r="E235" s="921"/>
      <c r="F235" s="245" t="s">
        <v>2454</v>
      </c>
      <c r="G235" s="639">
        <v>4</v>
      </c>
      <c r="H235" s="808" t="s">
        <v>2453</v>
      </c>
      <c r="I235" s="1012" t="s">
        <v>1715</v>
      </c>
      <c r="J235" s="806"/>
      <c r="K235" s="1035">
        <v>1</v>
      </c>
      <c r="L235" s="677">
        <v>1</v>
      </c>
      <c r="M235" s="677"/>
      <c r="N235" s="677"/>
      <c r="O235" s="677"/>
      <c r="P235" s="677"/>
      <c r="Q235" s="677"/>
      <c r="R235" s="677">
        <v>1</v>
      </c>
      <c r="S235" s="677">
        <v>1</v>
      </c>
      <c r="T235" s="801"/>
      <c r="U235" s="802"/>
      <c r="W235" s="650"/>
      <c r="X235" s="803"/>
      <c r="Y235" s="804"/>
      <c r="Z235" s="804"/>
      <c r="AA235" s="804"/>
      <c r="AB235" s="803"/>
      <c r="AC235" s="803"/>
      <c r="AD235" s="803"/>
      <c r="AE235" s="803"/>
      <c r="AF235" s="803"/>
      <c r="AG235" s="803"/>
      <c r="AH235" s="804"/>
      <c r="AI235" s="804"/>
    </row>
    <row r="236" spans="1:35" s="648" customFormat="1" ht="45">
      <c r="A236" s="649">
        <v>2</v>
      </c>
      <c r="B236" s="798" t="s">
        <v>2089</v>
      </c>
      <c r="C236" s="920" t="s">
        <v>102</v>
      </c>
      <c r="D236" s="921">
        <v>39469</v>
      </c>
      <c r="E236" s="921" t="s">
        <v>109</v>
      </c>
      <c r="F236" s="847">
        <v>35</v>
      </c>
      <c r="G236" s="639">
        <v>4</v>
      </c>
      <c r="H236" s="807" t="s">
        <v>2089</v>
      </c>
      <c r="I236" s="779" t="s">
        <v>1902</v>
      </c>
      <c r="J236" s="800"/>
      <c r="K236" s="819"/>
      <c r="L236" s="689"/>
      <c r="M236" s="689"/>
      <c r="N236" s="689"/>
      <c r="O236" s="689"/>
      <c r="P236" s="689"/>
      <c r="Q236" s="689"/>
      <c r="R236" s="801"/>
      <c r="S236" s="801"/>
      <c r="T236" s="692">
        <v>41</v>
      </c>
      <c r="U236" s="244" t="s">
        <v>385</v>
      </c>
      <c r="W236" s="650"/>
      <c r="X236" s="803"/>
      <c r="Y236" s="804"/>
      <c r="Z236" s="804"/>
      <c r="AA236" s="804"/>
      <c r="AB236" s="803"/>
      <c r="AC236" s="803"/>
      <c r="AD236" s="803"/>
      <c r="AE236" s="803"/>
      <c r="AF236" s="803"/>
      <c r="AG236" s="803"/>
      <c r="AH236" s="804"/>
      <c r="AI236" s="804"/>
    </row>
    <row r="237" spans="1:35" s="648" customFormat="1">
      <c r="A237" s="649">
        <v>3</v>
      </c>
      <c r="B237" s="798" t="s">
        <v>2455</v>
      </c>
      <c r="C237" s="920"/>
      <c r="D237" s="921"/>
      <c r="E237" s="921"/>
      <c r="F237" s="245" t="s">
        <v>2456</v>
      </c>
      <c r="G237" s="639">
        <v>4</v>
      </c>
      <c r="H237" s="808" t="s">
        <v>2455</v>
      </c>
      <c r="I237" s="996" t="s">
        <v>1764</v>
      </c>
      <c r="J237" s="806"/>
      <c r="K237" s="1035">
        <v>41</v>
      </c>
      <c r="L237" s="677">
        <v>1</v>
      </c>
      <c r="M237" s="677"/>
      <c r="N237" s="677"/>
      <c r="O237" s="677"/>
      <c r="P237" s="677"/>
      <c r="Q237" s="677"/>
      <c r="R237" s="677">
        <v>1</v>
      </c>
      <c r="S237" s="677">
        <v>41</v>
      </c>
      <c r="T237" s="801"/>
      <c r="U237" s="802"/>
      <c r="W237" s="650"/>
      <c r="X237" s="803"/>
      <c r="Y237" s="804"/>
      <c r="Z237" s="804"/>
      <c r="AA237" s="804"/>
      <c r="AB237" s="803"/>
      <c r="AC237" s="803"/>
      <c r="AD237" s="803"/>
      <c r="AE237" s="803"/>
      <c r="AF237" s="803"/>
      <c r="AG237" s="803"/>
      <c r="AH237" s="804"/>
      <c r="AI237" s="804"/>
    </row>
    <row r="238" spans="1:35" s="648" customFormat="1" ht="45">
      <c r="A238" s="649">
        <v>2</v>
      </c>
      <c r="B238" s="798" t="s">
        <v>2090</v>
      </c>
      <c r="C238" s="920" t="s">
        <v>102</v>
      </c>
      <c r="D238" s="921">
        <v>93662</v>
      </c>
      <c r="E238" s="921" t="s">
        <v>106</v>
      </c>
      <c r="F238" s="847">
        <v>36</v>
      </c>
      <c r="G238" s="639">
        <v>4</v>
      </c>
      <c r="H238" s="807" t="s">
        <v>2090</v>
      </c>
      <c r="I238" s="779" t="s">
        <v>1526</v>
      </c>
      <c r="J238" s="800"/>
      <c r="K238" s="819"/>
      <c r="L238" s="689"/>
      <c r="M238" s="689"/>
      <c r="N238" s="689"/>
      <c r="O238" s="689"/>
      <c r="P238" s="689"/>
      <c r="Q238" s="689"/>
      <c r="R238" s="801"/>
      <c r="S238" s="801"/>
      <c r="T238" s="692">
        <v>3</v>
      </c>
      <c r="U238" s="244" t="s">
        <v>284</v>
      </c>
      <c r="W238" s="650"/>
      <c r="X238" s="803"/>
      <c r="Y238" s="804"/>
      <c r="Z238" s="804"/>
      <c r="AA238" s="804"/>
      <c r="AB238" s="803"/>
      <c r="AC238" s="803"/>
      <c r="AD238" s="803"/>
      <c r="AE238" s="803"/>
      <c r="AF238" s="803"/>
      <c r="AG238" s="803"/>
      <c r="AH238" s="804"/>
      <c r="AI238" s="804"/>
    </row>
    <row r="239" spans="1:35" s="648" customFormat="1">
      <c r="A239" s="649">
        <v>3</v>
      </c>
      <c r="B239" s="798" t="s">
        <v>2457</v>
      </c>
      <c r="C239" s="920"/>
      <c r="D239" s="921"/>
      <c r="E239" s="921"/>
      <c r="F239" s="245" t="s">
        <v>2458</v>
      </c>
      <c r="G239" s="639">
        <v>4</v>
      </c>
      <c r="H239" s="808" t="s">
        <v>2457</v>
      </c>
      <c r="I239" s="996" t="s">
        <v>1764</v>
      </c>
      <c r="J239" s="806"/>
      <c r="K239" s="1035">
        <v>3</v>
      </c>
      <c r="L239" s="677">
        <v>1</v>
      </c>
      <c r="M239" s="677"/>
      <c r="N239" s="677"/>
      <c r="O239" s="677"/>
      <c r="P239" s="677"/>
      <c r="Q239" s="677"/>
      <c r="R239" s="677">
        <v>1</v>
      </c>
      <c r="S239" s="677">
        <v>3</v>
      </c>
      <c r="T239" s="801"/>
      <c r="U239" s="802"/>
      <c r="W239" s="650"/>
      <c r="X239" s="803"/>
      <c r="Y239" s="804"/>
      <c r="Z239" s="804"/>
      <c r="AA239" s="804"/>
      <c r="AB239" s="803"/>
      <c r="AC239" s="803"/>
      <c r="AD239" s="803"/>
      <c r="AE239" s="803"/>
      <c r="AF239" s="803"/>
      <c r="AG239" s="803"/>
      <c r="AH239" s="804"/>
      <c r="AI239" s="804"/>
    </row>
    <row r="240" spans="1:35" s="648" customFormat="1" ht="45">
      <c r="A240" s="649">
        <v>2</v>
      </c>
      <c r="B240" s="798" t="s">
        <v>2091</v>
      </c>
      <c r="C240" s="920" t="s">
        <v>102</v>
      </c>
      <c r="D240" s="921">
        <v>93663</v>
      </c>
      <c r="E240" s="921" t="s">
        <v>106</v>
      </c>
      <c r="F240" s="847">
        <v>37</v>
      </c>
      <c r="G240" s="639">
        <v>4</v>
      </c>
      <c r="H240" s="807" t="s">
        <v>2091</v>
      </c>
      <c r="I240" s="779" t="s">
        <v>1527</v>
      </c>
      <c r="J240" s="800"/>
      <c r="K240" s="819"/>
      <c r="L240" s="689"/>
      <c r="M240" s="689"/>
      <c r="N240" s="689"/>
      <c r="O240" s="689"/>
      <c r="P240" s="689"/>
      <c r="Q240" s="689"/>
      <c r="R240" s="801"/>
      <c r="S240" s="801"/>
      <c r="T240" s="692">
        <v>6</v>
      </c>
      <c r="U240" s="244" t="s">
        <v>284</v>
      </c>
      <c r="W240" s="650"/>
      <c r="X240" s="803"/>
      <c r="Y240" s="804"/>
      <c r="Z240" s="804"/>
      <c r="AA240" s="804"/>
      <c r="AB240" s="803"/>
      <c r="AC240" s="803"/>
      <c r="AD240" s="803"/>
      <c r="AE240" s="803"/>
      <c r="AF240" s="803"/>
      <c r="AG240" s="803"/>
      <c r="AH240" s="804"/>
      <c r="AI240" s="804"/>
    </row>
    <row r="241" spans="1:35" s="648" customFormat="1">
      <c r="A241" s="649">
        <v>3</v>
      </c>
      <c r="B241" s="798" t="s">
        <v>2459</v>
      </c>
      <c r="C241" s="920"/>
      <c r="D241" s="921"/>
      <c r="E241" s="921"/>
      <c r="F241" s="245" t="s">
        <v>2460</v>
      </c>
      <c r="G241" s="639">
        <v>4</v>
      </c>
      <c r="H241" s="808" t="s">
        <v>2459</v>
      </c>
      <c r="I241" s="996" t="s">
        <v>1764</v>
      </c>
      <c r="J241" s="806"/>
      <c r="K241" s="1035">
        <v>6</v>
      </c>
      <c r="L241" s="677">
        <v>1</v>
      </c>
      <c r="M241" s="677"/>
      <c r="N241" s="677"/>
      <c r="O241" s="677"/>
      <c r="P241" s="677"/>
      <c r="Q241" s="677"/>
      <c r="R241" s="677">
        <v>1</v>
      </c>
      <c r="S241" s="677">
        <v>6</v>
      </c>
      <c r="T241" s="801"/>
      <c r="U241" s="802"/>
      <c r="W241" s="650"/>
      <c r="X241" s="803"/>
      <c r="Y241" s="804"/>
      <c r="Z241" s="804"/>
      <c r="AA241" s="804"/>
      <c r="AB241" s="803"/>
      <c r="AC241" s="803"/>
      <c r="AD241" s="803"/>
      <c r="AE241" s="803"/>
      <c r="AF241" s="803"/>
      <c r="AG241" s="803"/>
      <c r="AH241" s="804"/>
      <c r="AI241" s="804"/>
    </row>
    <row r="242" spans="1:35" s="648" customFormat="1" ht="60">
      <c r="A242" s="649"/>
      <c r="B242" s="798" t="s">
        <v>2092</v>
      </c>
      <c r="C242" s="920" t="s">
        <v>106</v>
      </c>
      <c r="D242" s="921">
        <v>83</v>
      </c>
      <c r="E242" s="921" t="s">
        <v>106</v>
      </c>
      <c r="F242" s="847">
        <v>38</v>
      </c>
      <c r="G242" s="639">
        <v>4</v>
      </c>
      <c r="H242" s="799" t="s">
        <v>2092</v>
      </c>
      <c r="I242" s="779" t="s">
        <v>1772</v>
      </c>
      <c r="J242" s="800" t="s">
        <v>1665</v>
      </c>
      <c r="K242" s="819"/>
      <c r="L242" s="689"/>
      <c r="M242" s="689"/>
      <c r="N242" s="689"/>
      <c r="O242" s="689"/>
      <c r="P242" s="689"/>
      <c r="Q242" s="689"/>
      <c r="R242" s="801"/>
      <c r="S242" s="801"/>
      <c r="T242" s="692">
        <v>1</v>
      </c>
      <c r="U242" s="244" t="s">
        <v>284</v>
      </c>
      <c r="W242" s="650"/>
      <c r="X242" s="803"/>
      <c r="Y242" s="804"/>
      <c r="Z242" s="804"/>
      <c r="AA242" s="804"/>
      <c r="AB242" s="803"/>
      <c r="AC242" s="803"/>
      <c r="AD242" s="803"/>
      <c r="AE242" s="803"/>
      <c r="AF242" s="803"/>
      <c r="AG242" s="803"/>
      <c r="AH242" s="804"/>
      <c r="AI242" s="804"/>
    </row>
    <row r="243" spans="1:35" s="648" customFormat="1">
      <c r="A243" s="649"/>
      <c r="B243" s="798" t="s">
        <v>2461</v>
      </c>
      <c r="C243" s="920"/>
      <c r="D243" s="1021"/>
      <c r="E243" s="921"/>
      <c r="F243" s="945" t="s">
        <v>2462</v>
      </c>
      <c r="G243" s="639">
        <v>4</v>
      </c>
      <c r="H243" s="805" t="s">
        <v>2461</v>
      </c>
      <c r="I243" s="996" t="s">
        <v>1764</v>
      </c>
      <c r="J243" s="806"/>
      <c r="K243" s="1035">
        <v>1</v>
      </c>
      <c r="L243" s="677">
        <v>1</v>
      </c>
      <c r="M243" s="677"/>
      <c r="N243" s="677"/>
      <c r="O243" s="677"/>
      <c r="P243" s="677"/>
      <c r="Q243" s="677"/>
      <c r="R243" s="677">
        <v>1</v>
      </c>
      <c r="S243" s="677">
        <v>1</v>
      </c>
      <c r="T243" s="801"/>
      <c r="U243" s="802"/>
      <c r="W243" s="650"/>
      <c r="X243" s="803"/>
      <c r="Y243" s="804"/>
      <c r="Z243" s="804"/>
      <c r="AA243" s="804"/>
      <c r="AB243" s="803"/>
      <c r="AC243" s="803"/>
      <c r="AD243" s="803"/>
      <c r="AE243" s="803"/>
      <c r="AF243" s="803"/>
      <c r="AG243" s="803"/>
      <c r="AH243" s="804"/>
      <c r="AI243" s="804"/>
    </row>
    <row r="244" spans="1:35" s="648" customFormat="1" ht="45">
      <c r="A244" s="649">
        <v>2</v>
      </c>
      <c r="B244" s="798" t="s">
        <v>2093</v>
      </c>
      <c r="C244" s="920" t="s">
        <v>102</v>
      </c>
      <c r="D244" s="921">
        <v>101896</v>
      </c>
      <c r="E244" s="921" t="s">
        <v>106</v>
      </c>
      <c r="F244" s="847">
        <v>39</v>
      </c>
      <c r="G244" s="639">
        <v>4</v>
      </c>
      <c r="H244" s="799" t="s">
        <v>2093</v>
      </c>
      <c r="I244" s="779" t="s">
        <v>1537</v>
      </c>
      <c r="J244" s="800" t="s">
        <v>1665</v>
      </c>
      <c r="K244" s="819"/>
      <c r="L244" s="689"/>
      <c r="M244" s="689"/>
      <c r="N244" s="689"/>
      <c r="O244" s="689"/>
      <c r="P244" s="689"/>
      <c r="Q244" s="689"/>
      <c r="R244" s="801"/>
      <c r="S244" s="801"/>
      <c r="T244" s="692">
        <v>1</v>
      </c>
      <c r="U244" s="244" t="s">
        <v>284</v>
      </c>
      <c r="W244" s="650"/>
      <c r="X244" s="803"/>
      <c r="Y244" s="804"/>
      <c r="Z244" s="804"/>
      <c r="AA244" s="804"/>
      <c r="AB244" s="803"/>
      <c r="AC244" s="803"/>
      <c r="AD244" s="803"/>
      <c r="AE244" s="803"/>
      <c r="AF244" s="803"/>
      <c r="AG244" s="803"/>
      <c r="AH244" s="804"/>
      <c r="AI244" s="804"/>
    </row>
    <row r="245" spans="1:35" s="648" customFormat="1">
      <c r="A245" s="649">
        <v>3</v>
      </c>
      <c r="B245" s="798" t="s">
        <v>2463</v>
      </c>
      <c r="C245" s="920"/>
      <c r="D245" s="1021"/>
      <c r="E245" s="921"/>
      <c r="F245" s="950" t="s">
        <v>2464</v>
      </c>
      <c r="G245" s="639">
        <v>4</v>
      </c>
      <c r="H245" s="805" t="s">
        <v>2463</v>
      </c>
      <c r="I245" s="996" t="s">
        <v>1764</v>
      </c>
      <c r="J245" s="806"/>
      <c r="K245" s="1035">
        <v>1</v>
      </c>
      <c r="L245" s="677">
        <v>1</v>
      </c>
      <c r="M245" s="677"/>
      <c r="N245" s="677"/>
      <c r="O245" s="677"/>
      <c r="P245" s="677"/>
      <c r="Q245" s="677"/>
      <c r="R245" s="677">
        <v>1</v>
      </c>
      <c r="S245" s="677">
        <v>1</v>
      </c>
      <c r="T245" s="801"/>
      <c r="U245" s="802"/>
      <c r="W245" s="650"/>
      <c r="X245" s="803"/>
      <c r="Y245" s="804"/>
      <c r="Z245" s="804"/>
      <c r="AA245" s="804"/>
      <c r="AB245" s="803"/>
      <c r="AC245" s="803"/>
      <c r="AD245" s="803"/>
      <c r="AE245" s="803"/>
      <c r="AF245" s="803"/>
      <c r="AG245" s="803"/>
      <c r="AH245" s="804"/>
      <c r="AI245" s="804"/>
    </row>
    <row r="246" spans="1:35" s="648" customFormat="1" ht="60">
      <c r="A246" s="649">
        <v>2</v>
      </c>
      <c r="B246" s="798" t="s">
        <v>2094</v>
      </c>
      <c r="C246" s="920" t="s">
        <v>102</v>
      </c>
      <c r="D246" s="921">
        <v>91924</v>
      </c>
      <c r="E246" s="921" t="s">
        <v>106</v>
      </c>
      <c r="F246" s="847">
        <v>40</v>
      </c>
      <c r="G246" s="639">
        <v>4</v>
      </c>
      <c r="H246" s="807" t="s">
        <v>2094</v>
      </c>
      <c r="I246" s="779" t="s">
        <v>307</v>
      </c>
      <c r="J246" s="800" t="s">
        <v>1665</v>
      </c>
      <c r="K246" s="819"/>
      <c r="L246" s="689"/>
      <c r="M246" s="689"/>
      <c r="N246" s="689"/>
      <c r="O246" s="689"/>
      <c r="P246" s="689"/>
      <c r="Q246" s="689"/>
      <c r="R246" s="801"/>
      <c r="S246" s="801"/>
      <c r="T246" s="692">
        <v>60</v>
      </c>
      <c r="U246" s="244" t="s">
        <v>104</v>
      </c>
      <c r="W246" s="650"/>
      <c r="X246" s="803"/>
      <c r="Y246" s="804"/>
      <c r="Z246" s="804"/>
      <c r="AA246" s="804"/>
      <c r="AB246" s="803"/>
      <c r="AC246" s="803"/>
      <c r="AD246" s="803"/>
      <c r="AE246" s="803"/>
      <c r="AF246" s="803"/>
      <c r="AG246" s="803"/>
      <c r="AH246" s="804"/>
      <c r="AI246" s="804"/>
    </row>
    <row r="247" spans="1:35" s="648" customFormat="1">
      <c r="A247" s="649">
        <v>3</v>
      </c>
      <c r="B247" s="798" t="s">
        <v>2465</v>
      </c>
      <c r="C247" s="920"/>
      <c r="D247" s="921"/>
      <c r="E247" s="921"/>
      <c r="F247" s="245" t="s">
        <v>2466</v>
      </c>
      <c r="G247" s="639">
        <v>4</v>
      </c>
      <c r="H247" s="808" t="s">
        <v>2465</v>
      </c>
      <c r="I247" s="1012" t="s">
        <v>1683</v>
      </c>
      <c r="J247" s="806"/>
      <c r="K247" s="1035">
        <v>1</v>
      </c>
      <c r="L247" s="677">
        <v>20</v>
      </c>
      <c r="M247" s="677"/>
      <c r="N247" s="677"/>
      <c r="O247" s="677"/>
      <c r="P247" s="677"/>
      <c r="Q247" s="677"/>
      <c r="R247" s="677">
        <v>20</v>
      </c>
      <c r="S247" s="677">
        <v>20</v>
      </c>
      <c r="T247" s="801"/>
      <c r="U247" s="802"/>
      <c r="W247" s="650"/>
      <c r="X247" s="803"/>
      <c r="Y247" s="804"/>
      <c r="Z247" s="804"/>
      <c r="AA247" s="804"/>
      <c r="AB247" s="803"/>
      <c r="AC247" s="803"/>
      <c r="AD247" s="803"/>
      <c r="AE247" s="803"/>
      <c r="AF247" s="803"/>
      <c r="AG247" s="803"/>
      <c r="AH247" s="804"/>
      <c r="AI247" s="804"/>
    </row>
    <row r="248" spans="1:35" s="648" customFormat="1">
      <c r="A248" s="649">
        <v>3</v>
      </c>
      <c r="B248" s="798" t="s">
        <v>2467</v>
      </c>
      <c r="C248" s="920"/>
      <c r="D248" s="921"/>
      <c r="E248" s="921"/>
      <c r="F248" s="245" t="s">
        <v>2468</v>
      </c>
      <c r="G248" s="639">
        <v>4</v>
      </c>
      <c r="H248" s="808" t="s">
        <v>2467</v>
      </c>
      <c r="I248" s="1012" t="s">
        <v>1684</v>
      </c>
      <c r="J248" s="806"/>
      <c r="K248" s="1035">
        <v>1</v>
      </c>
      <c r="L248" s="677">
        <v>20</v>
      </c>
      <c r="M248" s="677"/>
      <c r="N248" s="677"/>
      <c r="O248" s="677"/>
      <c r="P248" s="677"/>
      <c r="Q248" s="677"/>
      <c r="R248" s="677">
        <v>20</v>
      </c>
      <c r="S248" s="677">
        <v>20</v>
      </c>
      <c r="T248" s="801"/>
      <c r="U248" s="802"/>
      <c r="W248" s="650"/>
      <c r="X248" s="803"/>
      <c r="Y248" s="804"/>
      <c r="Z248" s="804"/>
      <c r="AA248" s="804"/>
      <c r="AB248" s="803"/>
      <c r="AC248" s="803"/>
      <c r="AD248" s="803"/>
      <c r="AE248" s="803"/>
      <c r="AF248" s="803"/>
      <c r="AG248" s="803"/>
      <c r="AH248" s="804"/>
      <c r="AI248" s="804"/>
    </row>
    <row r="249" spans="1:35" s="648" customFormat="1">
      <c r="A249" s="649">
        <v>3</v>
      </c>
      <c r="B249" s="798" t="s">
        <v>2469</v>
      </c>
      <c r="C249" s="920"/>
      <c r="D249" s="921"/>
      <c r="E249" s="921"/>
      <c r="F249" s="245" t="s">
        <v>2470</v>
      </c>
      <c r="G249" s="639">
        <v>4</v>
      </c>
      <c r="H249" s="808" t="s">
        <v>2469</v>
      </c>
      <c r="I249" s="1012" t="s">
        <v>1685</v>
      </c>
      <c r="J249" s="806"/>
      <c r="K249" s="1035">
        <v>1</v>
      </c>
      <c r="L249" s="677">
        <v>20</v>
      </c>
      <c r="M249" s="677"/>
      <c r="N249" s="677"/>
      <c r="O249" s="677"/>
      <c r="P249" s="677"/>
      <c r="Q249" s="677"/>
      <c r="R249" s="677">
        <v>20</v>
      </c>
      <c r="S249" s="677">
        <v>20</v>
      </c>
      <c r="T249" s="801"/>
      <c r="U249" s="802"/>
      <c r="W249" s="650"/>
      <c r="X249" s="803"/>
      <c r="Y249" s="804"/>
      <c r="Z249" s="804"/>
      <c r="AA249" s="804"/>
      <c r="AB249" s="803"/>
      <c r="AC249" s="803"/>
      <c r="AD249" s="803"/>
      <c r="AE249" s="803"/>
      <c r="AF249" s="803"/>
      <c r="AG249" s="803"/>
      <c r="AH249" s="804"/>
      <c r="AI249" s="804"/>
    </row>
    <row r="250" spans="1:35" s="648" customFormat="1" ht="60">
      <c r="A250" s="649">
        <v>2</v>
      </c>
      <c r="B250" s="798" t="s">
        <v>2095</v>
      </c>
      <c r="C250" s="920" t="s">
        <v>102</v>
      </c>
      <c r="D250" s="921">
        <v>91926</v>
      </c>
      <c r="E250" s="921" t="s">
        <v>106</v>
      </c>
      <c r="F250" s="847">
        <v>41</v>
      </c>
      <c r="G250" s="639">
        <v>4</v>
      </c>
      <c r="H250" s="807" t="s">
        <v>2095</v>
      </c>
      <c r="I250" s="779" t="s">
        <v>308</v>
      </c>
      <c r="J250" s="800" t="s">
        <v>1665</v>
      </c>
      <c r="K250" s="819"/>
      <c r="L250" s="689"/>
      <c r="M250" s="689"/>
      <c r="N250" s="689"/>
      <c r="O250" s="689"/>
      <c r="P250" s="689"/>
      <c r="Q250" s="689"/>
      <c r="R250" s="801"/>
      <c r="S250" s="801"/>
      <c r="T250" s="692">
        <v>8800</v>
      </c>
      <c r="U250" s="244" t="s">
        <v>104</v>
      </c>
      <c r="W250" s="650"/>
      <c r="X250" s="803"/>
      <c r="Y250" s="804"/>
      <c r="Z250" s="804"/>
      <c r="AA250" s="804"/>
      <c r="AB250" s="803"/>
      <c r="AC250" s="803"/>
      <c r="AD250" s="803"/>
      <c r="AE250" s="803"/>
      <c r="AF250" s="803"/>
      <c r="AG250" s="803"/>
      <c r="AH250" s="804"/>
      <c r="AI250" s="804"/>
    </row>
    <row r="251" spans="1:35" s="648" customFormat="1">
      <c r="A251" s="649">
        <v>3</v>
      </c>
      <c r="B251" s="798" t="s">
        <v>2471</v>
      </c>
      <c r="C251" s="920"/>
      <c r="D251" s="921"/>
      <c r="E251" s="921"/>
      <c r="F251" s="245" t="s">
        <v>2472</v>
      </c>
      <c r="G251" s="639">
        <v>4</v>
      </c>
      <c r="H251" s="808" t="s">
        <v>2471</v>
      </c>
      <c r="I251" s="1012" t="s">
        <v>1686</v>
      </c>
      <c r="J251" s="806"/>
      <c r="K251" s="1035">
        <v>1</v>
      </c>
      <c r="L251" s="677">
        <v>2700</v>
      </c>
      <c r="M251" s="677"/>
      <c r="N251" s="677"/>
      <c r="O251" s="677"/>
      <c r="P251" s="677"/>
      <c r="Q251" s="677"/>
      <c r="R251" s="677">
        <v>2700</v>
      </c>
      <c r="S251" s="677">
        <v>2700</v>
      </c>
      <c r="T251" s="801"/>
      <c r="U251" s="802"/>
      <c r="W251" s="650"/>
      <c r="X251" s="803"/>
      <c r="Y251" s="804"/>
      <c r="Z251" s="804"/>
      <c r="AA251" s="804"/>
      <c r="AB251" s="803"/>
      <c r="AC251" s="803"/>
      <c r="AD251" s="803"/>
      <c r="AE251" s="803"/>
      <c r="AF251" s="803"/>
      <c r="AG251" s="803"/>
      <c r="AH251" s="804"/>
      <c r="AI251" s="804"/>
    </row>
    <row r="252" spans="1:35" s="648" customFormat="1">
      <c r="A252" s="649">
        <v>3</v>
      </c>
      <c r="B252" s="798" t="s">
        <v>2473</v>
      </c>
      <c r="C252" s="920"/>
      <c r="D252" s="921"/>
      <c r="E252" s="921"/>
      <c r="F252" s="245" t="s">
        <v>2474</v>
      </c>
      <c r="G252" s="639">
        <v>4</v>
      </c>
      <c r="H252" s="808" t="s">
        <v>2473</v>
      </c>
      <c r="I252" s="1012" t="s">
        <v>1683</v>
      </c>
      <c r="J252" s="806"/>
      <c r="K252" s="1035">
        <v>1</v>
      </c>
      <c r="L252" s="677">
        <v>2700</v>
      </c>
      <c r="M252" s="677"/>
      <c r="N252" s="677"/>
      <c r="O252" s="677"/>
      <c r="P252" s="677"/>
      <c r="Q252" s="677"/>
      <c r="R252" s="677">
        <v>2700</v>
      </c>
      <c r="S252" s="677">
        <v>2700</v>
      </c>
      <c r="T252" s="801"/>
      <c r="U252" s="802"/>
      <c r="W252" s="650"/>
      <c r="X252" s="803"/>
      <c r="Y252" s="804"/>
      <c r="Z252" s="804"/>
      <c r="AA252" s="804"/>
      <c r="AB252" s="803"/>
      <c r="AC252" s="803"/>
      <c r="AD252" s="803"/>
      <c r="AE252" s="803"/>
      <c r="AF252" s="803"/>
      <c r="AG252" s="803"/>
      <c r="AH252" s="804"/>
      <c r="AI252" s="804"/>
    </row>
    <row r="253" spans="1:35" s="648" customFormat="1">
      <c r="A253" s="649">
        <v>3</v>
      </c>
      <c r="B253" s="798" t="s">
        <v>2475</v>
      </c>
      <c r="C253" s="920"/>
      <c r="D253" s="921"/>
      <c r="E253" s="921"/>
      <c r="F253" s="245" t="s">
        <v>2476</v>
      </c>
      <c r="G253" s="639">
        <v>4</v>
      </c>
      <c r="H253" s="808" t="s">
        <v>2475</v>
      </c>
      <c r="I253" s="1012" t="s">
        <v>1685</v>
      </c>
      <c r="J253" s="806"/>
      <c r="K253" s="1035">
        <v>1</v>
      </c>
      <c r="L253" s="677">
        <v>2700</v>
      </c>
      <c r="M253" s="677"/>
      <c r="N253" s="677"/>
      <c r="O253" s="677"/>
      <c r="P253" s="677"/>
      <c r="Q253" s="677"/>
      <c r="R253" s="677">
        <v>2700</v>
      </c>
      <c r="S253" s="677">
        <v>2700</v>
      </c>
      <c r="T253" s="801"/>
      <c r="U253" s="802"/>
      <c r="W253" s="650"/>
      <c r="X253" s="803"/>
      <c r="Y253" s="804"/>
      <c r="Z253" s="804"/>
      <c r="AA253" s="804"/>
      <c r="AB253" s="803"/>
      <c r="AC253" s="803"/>
      <c r="AD253" s="803"/>
      <c r="AE253" s="803"/>
      <c r="AF253" s="803"/>
      <c r="AG253" s="803"/>
      <c r="AH253" s="804"/>
      <c r="AI253" s="804"/>
    </row>
    <row r="254" spans="1:35" s="648" customFormat="1">
      <c r="A254" s="649">
        <v>3</v>
      </c>
      <c r="B254" s="798" t="s">
        <v>2477</v>
      </c>
      <c r="C254" s="920"/>
      <c r="D254" s="921"/>
      <c r="E254" s="921"/>
      <c r="F254" s="245" t="s">
        <v>2478</v>
      </c>
      <c r="G254" s="639">
        <v>4</v>
      </c>
      <c r="H254" s="808" t="s">
        <v>2477</v>
      </c>
      <c r="I254" s="1012" t="s">
        <v>1684</v>
      </c>
      <c r="J254" s="806"/>
      <c r="K254" s="1035">
        <v>1</v>
      </c>
      <c r="L254" s="677">
        <v>700</v>
      </c>
      <c r="M254" s="677"/>
      <c r="N254" s="677"/>
      <c r="O254" s="677"/>
      <c r="P254" s="677"/>
      <c r="Q254" s="677"/>
      <c r="R254" s="677">
        <v>700</v>
      </c>
      <c r="S254" s="677">
        <v>700</v>
      </c>
      <c r="T254" s="801"/>
      <c r="U254" s="802"/>
      <c r="W254" s="650"/>
      <c r="X254" s="803"/>
      <c r="Y254" s="804"/>
      <c r="Z254" s="804"/>
      <c r="AA254" s="804"/>
      <c r="AB254" s="803"/>
      <c r="AC254" s="803"/>
      <c r="AD254" s="803"/>
      <c r="AE254" s="803"/>
      <c r="AF254" s="803"/>
      <c r="AG254" s="803"/>
      <c r="AH254" s="804"/>
      <c r="AI254" s="804"/>
    </row>
    <row r="255" spans="1:35" s="648" customFormat="1" ht="60">
      <c r="A255" s="649">
        <v>2</v>
      </c>
      <c r="B255" s="798" t="s">
        <v>2096</v>
      </c>
      <c r="C255" s="920" t="s">
        <v>102</v>
      </c>
      <c r="D255" s="921">
        <v>91928</v>
      </c>
      <c r="E255" s="921" t="s">
        <v>106</v>
      </c>
      <c r="F255" s="847">
        <v>42</v>
      </c>
      <c r="G255" s="639">
        <v>4</v>
      </c>
      <c r="H255" s="807" t="s">
        <v>2096</v>
      </c>
      <c r="I255" s="779" t="s">
        <v>309</v>
      </c>
      <c r="J255" s="800"/>
      <c r="K255" s="819"/>
      <c r="L255" s="689"/>
      <c r="M255" s="689"/>
      <c r="N255" s="689"/>
      <c r="O255" s="689"/>
      <c r="P255" s="689"/>
      <c r="Q255" s="689"/>
      <c r="R255" s="801"/>
      <c r="S255" s="801"/>
      <c r="T255" s="692">
        <v>2400</v>
      </c>
      <c r="U255" s="244" t="s">
        <v>104</v>
      </c>
      <c r="W255" s="650"/>
      <c r="X255" s="803"/>
      <c r="Y255" s="804"/>
      <c r="Z255" s="804"/>
      <c r="AA255" s="804"/>
      <c r="AB255" s="803"/>
      <c r="AC255" s="803"/>
      <c r="AD255" s="803"/>
      <c r="AE255" s="803"/>
      <c r="AF255" s="803"/>
      <c r="AG255" s="803"/>
      <c r="AH255" s="804"/>
      <c r="AI255" s="804"/>
    </row>
    <row r="256" spans="1:35" s="648" customFormat="1">
      <c r="A256" s="649">
        <v>3</v>
      </c>
      <c r="B256" s="798" t="s">
        <v>2479</v>
      </c>
      <c r="C256" s="920"/>
      <c r="D256" s="921"/>
      <c r="E256" s="921"/>
      <c r="F256" s="245" t="s">
        <v>2480</v>
      </c>
      <c r="G256" s="639">
        <v>4</v>
      </c>
      <c r="H256" s="808" t="s">
        <v>2479</v>
      </c>
      <c r="I256" s="1012" t="s">
        <v>1686</v>
      </c>
      <c r="J256" s="806"/>
      <c r="K256" s="1035">
        <v>1</v>
      </c>
      <c r="L256" s="677">
        <v>800</v>
      </c>
      <c r="M256" s="677"/>
      <c r="N256" s="677"/>
      <c r="O256" s="677"/>
      <c r="P256" s="677"/>
      <c r="Q256" s="677"/>
      <c r="R256" s="677">
        <v>800</v>
      </c>
      <c r="S256" s="677">
        <v>800</v>
      </c>
      <c r="T256" s="801"/>
      <c r="U256" s="802"/>
      <c r="W256" s="650"/>
      <c r="X256" s="803"/>
      <c r="Y256" s="804"/>
      <c r="Z256" s="804"/>
      <c r="AA256" s="804"/>
      <c r="AB256" s="803"/>
      <c r="AC256" s="803"/>
      <c r="AD256" s="803"/>
      <c r="AE256" s="803"/>
      <c r="AF256" s="803"/>
      <c r="AG256" s="803"/>
      <c r="AH256" s="804"/>
      <c r="AI256" s="804"/>
    </row>
    <row r="257" spans="1:35" s="648" customFormat="1">
      <c r="A257" s="649">
        <v>3</v>
      </c>
      <c r="B257" s="798" t="s">
        <v>2481</v>
      </c>
      <c r="C257" s="920"/>
      <c r="D257" s="921"/>
      <c r="E257" s="921"/>
      <c r="F257" s="245" t="s">
        <v>2482</v>
      </c>
      <c r="G257" s="639">
        <v>4</v>
      </c>
      <c r="H257" s="808" t="s">
        <v>2481</v>
      </c>
      <c r="I257" s="1012" t="s">
        <v>1683</v>
      </c>
      <c r="J257" s="806"/>
      <c r="K257" s="1035">
        <v>1</v>
      </c>
      <c r="L257" s="677">
        <v>800</v>
      </c>
      <c r="M257" s="677"/>
      <c r="N257" s="677"/>
      <c r="O257" s="677"/>
      <c r="P257" s="677"/>
      <c r="Q257" s="677"/>
      <c r="R257" s="677">
        <v>800</v>
      </c>
      <c r="S257" s="677">
        <v>800</v>
      </c>
      <c r="T257" s="801"/>
      <c r="U257" s="802"/>
      <c r="W257" s="650"/>
      <c r="X257" s="803"/>
      <c r="Y257" s="804"/>
      <c r="Z257" s="804"/>
      <c r="AA257" s="804"/>
      <c r="AB257" s="803"/>
      <c r="AC257" s="803"/>
      <c r="AD257" s="803"/>
      <c r="AE257" s="803"/>
      <c r="AF257" s="803"/>
      <c r="AG257" s="803"/>
      <c r="AH257" s="804"/>
      <c r="AI257" s="804"/>
    </row>
    <row r="258" spans="1:35" s="648" customFormat="1">
      <c r="A258" s="649">
        <v>3</v>
      </c>
      <c r="B258" s="798" t="s">
        <v>2483</v>
      </c>
      <c r="C258" s="920"/>
      <c r="D258" s="921"/>
      <c r="E258" s="921"/>
      <c r="F258" s="245" t="s">
        <v>2484</v>
      </c>
      <c r="G258" s="639">
        <v>4</v>
      </c>
      <c r="H258" s="808" t="s">
        <v>2483</v>
      </c>
      <c r="I258" s="1012" t="s">
        <v>1685</v>
      </c>
      <c r="J258" s="806"/>
      <c r="K258" s="1035">
        <v>1</v>
      </c>
      <c r="L258" s="677">
        <v>800</v>
      </c>
      <c r="M258" s="677"/>
      <c r="N258" s="677"/>
      <c r="O258" s="677"/>
      <c r="P258" s="677"/>
      <c r="Q258" s="677"/>
      <c r="R258" s="677">
        <v>800</v>
      </c>
      <c r="S258" s="677">
        <v>800</v>
      </c>
      <c r="T258" s="801"/>
      <c r="U258" s="802"/>
      <c r="W258" s="650"/>
      <c r="X258" s="803"/>
      <c r="Y258" s="804"/>
      <c r="Z258" s="804"/>
      <c r="AA258" s="804"/>
      <c r="AB258" s="803"/>
      <c r="AC258" s="803"/>
      <c r="AD258" s="803"/>
      <c r="AE258" s="803"/>
      <c r="AF258" s="803"/>
      <c r="AG258" s="803"/>
      <c r="AH258" s="804"/>
      <c r="AI258" s="804"/>
    </row>
    <row r="259" spans="1:35" s="648" customFormat="1" ht="60">
      <c r="A259" s="649">
        <v>2</v>
      </c>
      <c r="B259" s="798" t="s">
        <v>2097</v>
      </c>
      <c r="C259" s="920" t="s">
        <v>102</v>
      </c>
      <c r="D259" s="921">
        <v>91935</v>
      </c>
      <c r="E259" s="921" t="s">
        <v>106</v>
      </c>
      <c r="F259" s="847">
        <v>43</v>
      </c>
      <c r="G259" s="639">
        <v>4</v>
      </c>
      <c r="H259" s="807" t="s">
        <v>2097</v>
      </c>
      <c r="I259" s="779" t="s">
        <v>312</v>
      </c>
      <c r="J259" s="800"/>
      <c r="K259" s="819"/>
      <c r="L259" s="689"/>
      <c r="M259" s="689"/>
      <c r="N259" s="689"/>
      <c r="O259" s="689"/>
      <c r="P259" s="689"/>
      <c r="Q259" s="689"/>
      <c r="R259" s="801"/>
      <c r="S259" s="801"/>
      <c r="T259" s="692">
        <v>20</v>
      </c>
      <c r="U259" s="244" t="s">
        <v>104</v>
      </c>
      <c r="W259" s="650"/>
      <c r="X259" s="803"/>
      <c r="Y259" s="804"/>
      <c r="Z259" s="804"/>
      <c r="AA259" s="804"/>
      <c r="AB259" s="803"/>
      <c r="AC259" s="803"/>
      <c r="AD259" s="803"/>
      <c r="AE259" s="803"/>
      <c r="AF259" s="803"/>
      <c r="AG259" s="803"/>
      <c r="AH259" s="804"/>
      <c r="AI259" s="804"/>
    </row>
    <row r="260" spans="1:35" s="648" customFormat="1">
      <c r="A260" s="649">
        <v>3</v>
      </c>
      <c r="B260" s="798" t="s">
        <v>2485</v>
      </c>
      <c r="C260" s="920"/>
      <c r="D260" s="921"/>
      <c r="E260" s="921"/>
      <c r="F260" s="245" t="s">
        <v>2486</v>
      </c>
      <c r="G260" s="639">
        <v>4</v>
      </c>
      <c r="H260" s="808" t="s">
        <v>2485</v>
      </c>
      <c r="I260" s="1012" t="s">
        <v>1685</v>
      </c>
      <c r="J260" s="806"/>
      <c r="K260" s="1035">
        <v>1</v>
      </c>
      <c r="L260" s="677">
        <v>20</v>
      </c>
      <c r="M260" s="677"/>
      <c r="N260" s="677"/>
      <c r="O260" s="677"/>
      <c r="P260" s="677"/>
      <c r="Q260" s="677"/>
      <c r="R260" s="677">
        <v>20</v>
      </c>
      <c r="S260" s="677">
        <v>20</v>
      </c>
      <c r="T260" s="801"/>
      <c r="U260" s="802"/>
      <c r="W260" s="650"/>
      <c r="X260" s="803"/>
      <c r="Y260" s="804"/>
      <c r="Z260" s="804"/>
      <c r="AA260" s="804"/>
      <c r="AB260" s="803"/>
      <c r="AC260" s="803"/>
      <c r="AD260" s="803"/>
      <c r="AE260" s="803"/>
      <c r="AF260" s="803"/>
      <c r="AG260" s="803"/>
      <c r="AH260" s="804"/>
      <c r="AI260" s="804"/>
    </row>
    <row r="261" spans="1:35" s="648" customFormat="1" ht="60">
      <c r="A261" s="649">
        <v>2</v>
      </c>
      <c r="B261" s="798" t="s">
        <v>2098</v>
      </c>
      <c r="C261" s="920" t="s">
        <v>102</v>
      </c>
      <c r="D261" s="921">
        <v>92986</v>
      </c>
      <c r="E261" s="921" t="s">
        <v>106</v>
      </c>
      <c r="F261" s="847">
        <v>44</v>
      </c>
      <c r="G261" s="639">
        <v>4</v>
      </c>
      <c r="H261" s="807" t="s">
        <v>2098</v>
      </c>
      <c r="I261" s="779" t="s">
        <v>314</v>
      </c>
      <c r="J261" s="800"/>
      <c r="K261" s="819"/>
      <c r="L261" s="689"/>
      <c r="M261" s="689"/>
      <c r="N261" s="689"/>
      <c r="O261" s="689"/>
      <c r="P261" s="689"/>
      <c r="Q261" s="689"/>
      <c r="R261" s="801"/>
      <c r="S261" s="801"/>
      <c r="T261" s="692">
        <v>80</v>
      </c>
      <c r="U261" s="244" t="s">
        <v>104</v>
      </c>
      <c r="W261" s="650"/>
      <c r="X261" s="803"/>
      <c r="Y261" s="804"/>
      <c r="Z261" s="804"/>
      <c r="AA261" s="804"/>
      <c r="AB261" s="803"/>
      <c r="AC261" s="803"/>
      <c r="AD261" s="803"/>
      <c r="AE261" s="803"/>
      <c r="AF261" s="803"/>
      <c r="AG261" s="803"/>
      <c r="AH261" s="804"/>
      <c r="AI261" s="804"/>
    </row>
    <row r="262" spans="1:35" s="648" customFormat="1">
      <c r="A262" s="649">
        <v>3</v>
      </c>
      <c r="B262" s="798" t="s">
        <v>2487</v>
      </c>
      <c r="C262" s="920"/>
      <c r="D262" s="921"/>
      <c r="E262" s="921"/>
      <c r="F262" s="245" t="s">
        <v>2488</v>
      </c>
      <c r="G262" s="639">
        <v>4</v>
      </c>
      <c r="H262" s="808" t="s">
        <v>2487</v>
      </c>
      <c r="I262" s="1012" t="s">
        <v>1686</v>
      </c>
      <c r="J262" s="806"/>
      <c r="K262" s="1035">
        <v>1</v>
      </c>
      <c r="L262" s="677">
        <v>60</v>
      </c>
      <c r="M262" s="677"/>
      <c r="N262" s="677"/>
      <c r="O262" s="677"/>
      <c r="P262" s="677"/>
      <c r="Q262" s="677"/>
      <c r="R262" s="677">
        <v>60</v>
      </c>
      <c r="S262" s="677">
        <v>60</v>
      </c>
      <c r="T262" s="801"/>
      <c r="U262" s="802"/>
      <c r="W262" s="650"/>
      <c r="X262" s="803"/>
      <c r="Y262" s="804"/>
      <c r="Z262" s="804"/>
      <c r="AA262" s="804"/>
      <c r="AB262" s="803"/>
      <c r="AC262" s="803"/>
      <c r="AD262" s="803"/>
      <c r="AE262" s="803"/>
      <c r="AF262" s="803"/>
      <c r="AG262" s="803"/>
      <c r="AH262" s="804"/>
      <c r="AI262" s="804"/>
    </row>
    <row r="263" spans="1:35" s="648" customFormat="1">
      <c r="A263" s="649">
        <v>3</v>
      </c>
      <c r="B263" s="798" t="s">
        <v>2489</v>
      </c>
      <c r="C263" s="920"/>
      <c r="D263" s="921"/>
      <c r="E263" s="921"/>
      <c r="F263" s="245" t="s">
        <v>2490</v>
      </c>
      <c r="G263" s="639">
        <v>4</v>
      </c>
      <c r="H263" s="808" t="s">
        <v>2489</v>
      </c>
      <c r="I263" s="1012" t="s">
        <v>1683</v>
      </c>
      <c r="J263" s="806"/>
      <c r="K263" s="1035">
        <v>1</v>
      </c>
      <c r="L263" s="677">
        <v>20</v>
      </c>
      <c r="M263" s="677"/>
      <c r="N263" s="677"/>
      <c r="O263" s="677"/>
      <c r="P263" s="677"/>
      <c r="Q263" s="677"/>
      <c r="R263" s="677">
        <v>20</v>
      </c>
      <c r="S263" s="677">
        <v>20</v>
      </c>
      <c r="T263" s="801"/>
      <c r="U263" s="802"/>
      <c r="W263" s="650"/>
      <c r="X263" s="803"/>
      <c r="Y263" s="804"/>
      <c r="Z263" s="804"/>
      <c r="AA263" s="804"/>
      <c r="AB263" s="803"/>
      <c r="AC263" s="803"/>
      <c r="AD263" s="803"/>
      <c r="AE263" s="803"/>
      <c r="AF263" s="803"/>
      <c r="AG263" s="803"/>
      <c r="AH263" s="804"/>
      <c r="AI263" s="804"/>
    </row>
    <row r="264" spans="1:35" s="648" customFormat="1" ht="60">
      <c r="A264" s="649"/>
      <c r="B264" s="798" t="s">
        <v>2099</v>
      </c>
      <c r="C264" s="920" t="s">
        <v>102</v>
      </c>
      <c r="D264" s="921">
        <v>92984</v>
      </c>
      <c r="E264" s="921" t="s">
        <v>106</v>
      </c>
      <c r="F264" s="847">
        <v>45</v>
      </c>
      <c r="G264" s="639">
        <v>4</v>
      </c>
      <c r="H264" s="807" t="s">
        <v>2099</v>
      </c>
      <c r="I264" s="779" t="s">
        <v>313</v>
      </c>
      <c r="J264" s="800"/>
      <c r="K264" s="819"/>
      <c r="L264" s="689"/>
      <c r="M264" s="689"/>
      <c r="N264" s="689"/>
      <c r="O264" s="689"/>
      <c r="P264" s="689"/>
      <c r="Q264" s="689"/>
      <c r="R264" s="801"/>
      <c r="S264" s="801"/>
      <c r="T264" s="692">
        <v>35</v>
      </c>
      <c r="U264" s="244" t="s">
        <v>104</v>
      </c>
      <c r="W264" s="650"/>
      <c r="X264" s="803"/>
      <c r="Y264" s="804"/>
      <c r="Z264" s="804"/>
      <c r="AA264" s="804"/>
      <c r="AB264" s="803"/>
      <c r="AC264" s="803"/>
      <c r="AD264" s="803"/>
      <c r="AE264" s="803"/>
      <c r="AF264" s="803"/>
      <c r="AG264" s="803"/>
      <c r="AH264" s="804"/>
      <c r="AI264" s="804"/>
    </row>
    <row r="265" spans="1:35" s="648" customFormat="1">
      <c r="A265" s="649"/>
      <c r="B265" s="798" t="s">
        <v>2491</v>
      </c>
      <c r="C265" s="920"/>
      <c r="D265" s="921"/>
      <c r="E265" s="921"/>
      <c r="F265" s="245" t="s">
        <v>2492</v>
      </c>
      <c r="G265" s="639">
        <v>4</v>
      </c>
      <c r="H265" s="808" t="s">
        <v>2491</v>
      </c>
      <c r="I265" s="1012" t="s">
        <v>1686</v>
      </c>
      <c r="J265" s="806"/>
      <c r="K265" s="1035">
        <v>1</v>
      </c>
      <c r="L265" s="677">
        <v>35</v>
      </c>
      <c r="M265" s="677"/>
      <c r="N265" s="677"/>
      <c r="O265" s="677"/>
      <c r="P265" s="677"/>
      <c r="Q265" s="677"/>
      <c r="R265" s="677">
        <v>35</v>
      </c>
      <c r="S265" s="677">
        <v>35</v>
      </c>
      <c r="T265" s="801"/>
      <c r="U265" s="802"/>
      <c r="W265" s="650"/>
      <c r="X265" s="803"/>
      <c r="Y265" s="804"/>
      <c r="Z265" s="804"/>
      <c r="AA265" s="804"/>
      <c r="AB265" s="803"/>
      <c r="AC265" s="803"/>
      <c r="AD265" s="803"/>
      <c r="AE265" s="803"/>
      <c r="AF265" s="803"/>
      <c r="AG265" s="803"/>
      <c r="AH265" s="804"/>
      <c r="AI265" s="804"/>
    </row>
    <row r="266" spans="1:35" s="648" customFormat="1" ht="60">
      <c r="A266" s="649">
        <v>2</v>
      </c>
      <c r="B266" s="798" t="s">
        <v>2100</v>
      </c>
      <c r="C266" s="920" t="s">
        <v>102</v>
      </c>
      <c r="D266" s="921">
        <v>92990</v>
      </c>
      <c r="E266" s="921" t="s">
        <v>106</v>
      </c>
      <c r="F266" s="847">
        <v>46</v>
      </c>
      <c r="G266" s="639">
        <v>4</v>
      </c>
      <c r="H266" s="807" t="s">
        <v>2100</v>
      </c>
      <c r="I266" s="779" t="s">
        <v>316</v>
      </c>
      <c r="J266" s="800"/>
      <c r="K266" s="819"/>
      <c r="L266" s="689"/>
      <c r="M266" s="689"/>
      <c r="N266" s="689"/>
      <c r="O266" s="689"/>
      <c r="P266" s="689"/>
      <c r="Q266" s="689"/>
      <c r="R266" s="801"/>
      <c r="S266" s="801"/>
      <c r="T266" s="692">
        <v>232</v>
      </c>
      <c r="U266" s="244" t="s">
        <v>104</v>
      </c>
      <c r="W266" s="650"/>
      <c r="X266" s="803"/>
      <c r="Y266" s="804"/>
      <c r="Z266" s="804"/>
      <c r="AA266" s="804"/>
      <c r="AB266" s="803"/>
      <c r="AC266" s="803"/>
      <c r="AD266" s="803"/>
      <c r="AE266" s="803"/>
      <c r="AF266" s="803"/>
      <c r="AG266" s="803"/>
      <c r="AH266" s="804"/>
      <c r="AI266" s="804"/>
    </row>
    <row r="267" spans="1:35" s="648" customFormat="1">
      <c r="A267" s="649">
        <v>3</v>
      </c>
      <c r="B267" s="798" t="s">
        <v>2493</v>
      </c>
      <c r="C267" s="920"/>
      <c r="D267" s="921"/>
      <c r="E267" s="921"/>
      <c r="F267" s="245" t="s">
        <v>2494</v>
      </c>
      <c r="G267" s="639">
        <v>4</v>
      </c>
      <c r="H267" s="808" t="s">
        <v>2493</v>
      </c>
      <c r="I267" s="1012" t="s">
        <v>1686</v>
      </c>
      <c r="J267" s="806"/>
      <c r="K267" s="1035">
        <v>1</v>
      </c>
      <c r="L267" s="677">
        <v>174</v>
      </c>
      <c r="M267" s="677"/>
      <c r="N267" s="677"/>
      <c r="O267" s="677"/>
      <c r="P267" s="677"/>
      <c r="Q267" s="677"/>
      <c r="R267" s="677">
        <v>174</v>
      </c>
      <c r="S267" s="677">
        <v>174</v>
      </c>
      <c r="T267" s="801"/>
      <c r="U267" s="802"/>
      <c r="W267" s="650"/>
      <c r="X267" s="803"/>
      <c r="Y267" s="804"/>
      <c r="Z267" s="804"/>
      <c r="AA267" s="804"/>
      <c r="AB267" s="803"/>
      <c r="AC267" s="803"/>
      <c r="AD267" s="803"/>
      <c r="AE267" s="803"/>
      <c r="AF267" s="803"/>
      <c r="AG267" s="803"/>
      <c r="AH267" s="804"/>
      <c r="AI267" s="804"/>
    </row>
    <row r="268" spans="1:35" s="648" customFormat="1">
      <c r="A268" s="649">
        <v>3</v>
      </c>
      <c r="B268" s="798" t="s">
        <v>2495</v>
      </c>
      <c r="C268" s="920"/>
      <c r="D268" s="921"/>
      <c r="E268" s="921"/>
      <c r="F268" s="245" t="s">
        <v>2496</v>
      </c>
      <c r="G268" s="639">
        <v>4</v>
      </c>
      <c r="H268" s="808" t="s">
        <v>2495</v>
      </c>
      <c r="I268" s="1012" t="s">
        <v>1683</v>
      </c>
      <c r="J268" s="806"/>
      <c r="K268" s="1035">
        <v>1</v>
      </c>
      <c r="L268" s="677">
        <v>58</v>
      </c>
      <c r="M268" s="677"/>
      <c r="N268" s="677"/>
      <c r="O268" s="677"/>
      <c r="P268" s="677"/>
      <c r="Q268" s="677"/>
      <c r="R268" s="677">
        <v>58</v>
      </c>
      <c r="S268" s="677">
        <v>58</v>
      </c>
      <c r="T268" s="801"/>
      <c r="U268" s="802"/>
      <c r="W268" s="650"/>
      <c r="X268" s="803"/>
      <c r="Y268" s="804"/>
      <c r="Z268" s="804"/>
      <c r="AA268" s="804"/>
      <c r="AB268" s="803"/>
      <c r="AC268" s="803"/>
      <c r="AD268" s="803"/>
      <c r="AE268" s="803"/>
      <c r="AF268" s="803"/>
      <c r="AG268" s="803"/>
      <c r="AH268" s="804"/>
      <c r="AI268" s="804"/>
    </row>
    <row r="269" spans="1:35" s="648" customFormat="1" ht="29.25" customHeight="1">
      <c r="A269" s="649">
        <v>2</v>
      </c>
      <c r="B269" s="798" t="s">
        <v>2101</v>
      </c>
      <c r="C269" s="920" t="s">
        <v>102</v>
      </c>
      <c r="D269" s="921">
        <v>92988</v>
      </c>
      <c r="E269" s="921" t="s">
        <v>106</v>
      </c>
      <c r="F269" s="847">
        <v>47</v>
      </c>
      <c r="G269" s="639">
        <v>4</v>
      </c>
      <c r="H269" s="807" t="s">
        <v>2101</v>
      </c>
      <c r="I269" s="779" t="s">
        <v>315</v>
      </c>
      <c r="J269" s="800"/>
      <c r="K269" s="819"/>
      <c r="L269" s="689"/>
      <c r="M269" s="689"/>
      <c r="N269" s="689"/>
      <c r="O269" s="689"/>
      <c r="P269" s="689"/>
      <c r="Q269" s="689"/>
      <c r="R269" s="801"/>
      <c r="S269" s="801"/>
      <c r="T269" s="692">
        <v>166</v>
      </c>
      <c r="U269" s="244" t="s">
        <v>104</v>
      </c>
      <c r="W269" s="650"/>
      <c r="X269" s="803"/>
      <c r="Y269" s="804"/>
      <c r="Z269" s="804"/>
      <c r="AA269" s="804"/>
      <c r="AB269" s="803"/>
      <c r="AC269" s="803"/>
      <c r="AD269" s="803"/>
      <c r="AE269" s="803"/>
      <c r="AF269" s="803"/>
      <c r="AG269" s="803"/>
      <c r="AH269" s="804"/>
      <c r="AI269" s="804"/>
    </row>
    <row r="270" spans="1:35" s="648" customFormat="1">
      <c r="A270" s="649">
        <v>3</v>
      </c>
      <c r="B270" s="798" t="s">
        <v>2497</v>
      </c>
      <c r="C270" s="920"/>
      <c r="D270" s="921"/>
      <c r="E270" s="921"/>
      <c r="F270" s="245" t="s">
        <v>2498</v>
      </c>
      <c r="G270" s="639">
        <v>4</v>
      </c>
      <c r="H270" s="808" t="s">
        <v>2497</v>
      </c>
      <c r="I270" s="1012" t="s">
        <v>1686</v>
      </c>
      <c r="J270" s="806"/>
      <c r="K270" s="1035">
        <v>1</v>
      </c>
      <c r="L270" s="677">
        <v>105</v>
      </c>
      <c r="M270" s="677"/>
      <c r="N270" s="677"/>
      <c r="O270" s="677"/>
      <c r="P270" s="677"/>
      <c r="Q270" s="677"/>
      <c r="R270" s="677">
        <v>105</v>
      </c>
      <c r="S270" s="677">
        <v>105</v>
      </c>
      <c r="T270" s="801"/>
      <c r="U270" s="802"/>
      <c r="W270" s="650"/>
      <c r="X270" s="803"/>
      <c r="Y270" s="804"/>
      <c r="Z270" s="804"/>
      <c r="AA270" s="804"/>
      <c r="AB270" s="803"/>
      <c r="AC270" s="803"/>
      <c r="AD270" s="803"/>
      <c r="AE270" s="803"/>
      <c r="AF270" s="803"/>
      <c r="AG270" s="803"/>
      <c r="AH270" s="804"/>
      <c r="AI270" s="804"/>
    </row>
    <row r="271" spans="1:35" s="648" customFormat="1">
      <c r="A271" s="649">
        <v>3</v>
      </c>
      <c r="B271" s="798" t="s">
        <v>2499</v>
      </c>
      <c r="C271" s="920"/>
      <c r="D271" s="921"/>
      <c r="E271" s="921"/>
      <c r="F271" s="245" t="s">
        <v>2500</v>
      </c>
      <c r="G271" s="639">
        <v>4</v>
      </c>
      <c r="H271" s="808" t="s">
        <v>2499</v>
      </c>
      <c r="I271" s="1012" t="s">
        <v>1735</v>
      </c>
      <c r="J271" s="806"/>
      <c r="K271" s="1035">
        <v>1</v>
      </c>
      <c r="L271" s="677">
        <v>35</v>
      </c>
      <c r="M271" s="677"/>
      <c r="N271" s="677"/>
      <c r="O271" s="677"/>
      <c r="P271" s="677"/>
      <c r="Q271" s="677"/>
      <c r="R271" s="677">
        <v>35</v>
      </c>
      <c r="S271" s="677">
        <v>35</v>
      </c>
      <c r="T271" s="801"/>
      <c r="U271" s="802"/>
      <c r="W271" s="650"/>
      <c r="X271" s="803"/>
      <c r="Y271" s="804"/>
      <c r="Z271" s="804"/>
      <c r="AA271" s="804"/>
      <c r="AB271" s="803"/>
      <c r="AC271" s="803"/>
      <c r="AD271" s="803"/>
      <c r="AE271" s="803"/>
      <c r="AF271" s="803"/>
      <c r="AG271" s="803"/>
      <c r="AH271" s="804"/>
      <c r="AI271" s="804"/>
    </row>
    <row r="272" spans="1:35" s="648" customFormat="1">
      <c r="A272" s="649">
        <v>3</v>
      </c>
      <c r="B272" s="798" t="s">
        <v>2501</v>
      </c>
      <c r="C272" s="920"/>
      <c r="D272" s="921"/>
      <c r="E272" s="921"/>
      <c r="F272" s="245" t="s">
        <v>2502</v>
      </c>
      <c r="G272" s="639">
        <v>4</v>
      </c>
      <c r="H272" s="808" t="s">
        <v>2501</v>
      </c>
      <c r="I272" s="1012" t="s">
        <v>1686</v>
      </c>
      <c r="J272" s="806"/>
      <c r="K272" s="1035">
        <v>1</v>
      </c>
      <c r="L272" s="677">
        <v>26</v>
      </c>
      <c r="M272" s="677"/>
      <c r="N272" s="677"/>
      <c r="O272" s="677"/>
      <c r="P272" s="677"/>
      <c r="Q272" s="677"/>
      <c r="R272" s="677">
        <v>26</v>
      </c>
      <c r="S272" s="677">
        <v>26</v>
      </c>
      <c r="T272" s="801"/>
      <c r="U272" s="802"/>
      <c r="W272" s="650"/>
      <c r="X272" s="803"/>
      <c r="Y272" s="804"/>
      <c r="Z272" s="804"/>
      <c r="AA272" s="804"/>
      <c r="AB272" s="803"/>
      <c r="AC272" s="803"/>
      <c r="AD272" s="803"/>
      <c r="AE272" s="803"/>
      <c r="AF272" s="803"/>
      <c r="AG272" s="803"/>
      <c r="AH272" s="804"/>
      <c r="AI272" s="804"/>
    </row>
    <row r="273" spans="1:35" s="648" customFormat="1" ht="60">
      <c r="A273" s="649">
        <v>2</v>
      </c>
      <c r="B273" s="798" t="s">
        <v>2102</v>
      </c>
      <c r="C273" s="920" t="s">
        <v>102</v>
      </c>
      <c r="D273" s="921">
        <v>91931</v>
      </c>
      <c r="E273" s="921" t="s">
        <v>106</v>
      </c>
      <c r="F273" s="847">
        <v>48</v>
      </c>
      <c r="G273" s="639">
        <v>4</v>
      </c>
      <c r="H273" s="807" t="s">
        <v>2102</v>
      </c>
      <c r="I273" s="779" t="s">
        <v>310</v>
      </c>
      <c r="J273" s="800"/>
      <c r="K273" s="819"/>
      <c r="L273" s="689"/>
      <c r="M273" s="689"/>
      <c r="N273" s="689"/>
      <c r="O273" s="689"/>
      <c r="P273" s="689"/>
      <c r="Q273" s="689"/>
      <c r="R273" s="801"/>
      <c r="S273" s="801"/>
      <c r="T273" s="692">
        <v>516</v>
      </c>
      <c r="U273" s="244" t="s">
        <v>104</v>
      </c>
      <c r="W273" s="650"/>
      <c r="X273" s="803"/>
      <c r="Y273" s="804"/>
      <c r="Z273" s="804"/>
      <c r="AA273" s="804"/>
      <c r="AB273" s="803"/>
      <c r="AC273" s="803"/>
      <c r="AD273" s="803"/>
      <c r="AE273" s="803"/>
      <c r="AF273" s="803"/>
      <c r="AG273" s="803"/>
      <c r="AH273" s="804"/>
      <c r="AI273" s="804"/>
    </row>
    <row r="274" spans="1:35" s="648" customFormat="1">
      <c r="A274" s="649">
        <v>3</v>
      </c>
      <c r="B274" s="798" t="s">
        <v>2503</v>
      </c>
      <c r="C274" s="920"/>
      <c r="D274" s="921"/>
      <c r="E274" s="921"/>
      <c r="F274" s="245" t="s">
        <v>2504</v>
      </c>
      <c r="G274" s="639">
        <v>4</v>
      </c>
      <c r="H274" s="808" t="s">
        <v>2503</v>
      </c>
      <c r="I274" s="1012" t="s">
        <v>1686</v>
      </c>
      <c r="J274" s="806"/>
      <c r="K274" s="1035">
        <v>1</v>
      </c>
      <c r="L274" s="677">
        <v>288</v>
      </c>
      <c r="M274" s="677"/>
      <c r="N274" s="677"/>
      <c r="O274" s="677"/>
      <c r="P274" s="677"/>
      <c r="Q274" s="677"/>
      <c r="R274" s="677">
        <v>288</v>
      </c>
      <c r="S274" s="677">
        <v>288</v>
      </c>
      <c r="T274" s="801"/>
      <c r="U274" s="802"/>
      <c r="W274" s="650"/>
      <c r="X274" s="803"/>
      <c r="Y274" s="804"/>
      <c r="Z274" s="804"/>
      <c r="AA274" s="804"/>
      <c r="AB274" s="803"/>
      <c r="AC274" s="803"/>
      <c r="AD274" s="803"/>
      <c r="AE274" s="803"/>
      <c r="AF274" s="803"/>
      <c r="AG274" s="803"/>
      <c r="AH274" s="804"/>
      <c r="AI274" s="804"/>
    </row>
    <row r="275" spans="1:35" s="648" customFormat="1">
      <c r="A275" s="649">
        <v>3</v>
      </c>
      <c r="B275" s="798" t="s">
        <v>2505</v>
      </c>
      <c r="C275" s="920"/>
      <c r="D275" s="921"/>
      <c r="E275" s="921"/>
      <c r="F275" s="245" t="s">
        <v>2506</v>
      </c>
      <c r="G275" s="639">
        <v>4</v>
      </c>
      <c r="H275" s="808" t="s">
        <v>2505</v>
      </c>
      <c r="I275" s="1012" t="s">
        <v>1683</v>
      </c>
      <c r="J275" s="806"/>
      <c r="K275" s="1035">
        <v>1</v>
      </c>
      <c r="L275" s="677">
        <v>114</v>
      </c>
      <c r="M275" s="677"/>
      <c r="N275" s="677"/>
      <c r="O275" s="677"/>
      <c r="P275" s="677"/>
      <c r="Q275" s="677"/>
      <c r="R275" s="677">
        <v>114</v>
      </c>
      <c r="S275" s="677">
        <v>114</v>
      </c>
      <c r="T275" s="801"/>
      <c r="U275" s="802"/>
      <c r="W275" s="650"/>
      <c r="X275" s="803"/>
      <c r="Y275" s="804"/>
      <c r="Z275" s="804"/>
      <c r="AA275" s="804"/>
      <c r="AB275" s="803"/>
      <c r="AC275" s="803"/>
      <c r="AD275" s="803"/>
      <c r="AE275" s="803"/>
      <c r="AF275" s="803"/>
      <c r="AG275" s="803"/>
      <c r="AH275" s="804"/>
      <c r="AI275" s="804"/>
    </row>
    <row r="276" spans="1:35" s="648" customFormat="1">
      <c r="A276" s="649">
        <v>3</v>
      </c>
      <c r="B276" s="798" t="s">
        <v>2507</v>
      </c>
      <c r="C276" s="920"/>
      <c r="D276" s="921"/>
      <c r="E276" s="921"/>
      <c r="F276" s="245" t="s">
        <v>2508</v>
      </c>
      <c r="G276" s="639">
        <v>4</v>
      </c>
      <c r="H276" s="808" t="s">
        <v>2507</v>
      </c>
      <c r="I276" s="1012" t="s">
        <v>1685</v>
      </c>
      <c r="J276" s="806"/>
      <c r="K276" s="1035">
        <v>1</v>
      </c>
      <c r="L276" s="677">
        <v>114</v>
      </c>
      <c r="M276" s="677"/>
      <c r="N276" s="677"/>
      <c r="O276" s="677"/>
      <c r="P276" s="677"/>
      <c r="Q276" s="677"/>
      <c r="R276" s="677">
        <v>114</v>
      </c>
      <c r="S276" s="677">
        <v>114</v>
      </c>
      <c r="T276" s="801"/>
      <c r="U276" s="802"/>
      <c r="W276" s="650"/>
      <c r="X276" s="803"/>
      <c r="Y276" s="804"/>
      <c r="Z276" s="804"/>
      <c r="AA276" s="804"/>
      <c r="AB276" s="803"/>
      <c r="AC276" s="803"/>
      <c r="AD276" s="803"/>
      <c r="AE276" s="803"/>
      <c r="AF276" s="803"/>
      <c r="AG276" s="803"/>
      <c r="AH276" s="804"/>
      <c r="AI276" s="804"/>
    </row>
    <row r="277" spans="1:35" s="648" customFormat="1" ht="60">
      <c r="A277" s="649"/>
      <c r="B277" s="798" t="s">
        <v>2103</v>
      </c>
      <c r="C277" s="920" t="s">
        <v>102</v>
      </c>
      <c r="D277" s="921">
        <v>91933</v>
      </c>
      <c r="E277" s="921" t="s">
        <v>106</v>
      </c>
      <c r="F277" s="847">
        <v>49</v>
      </c>
      <c r="G277" s="639">
        <v>4</v>
      </c>
      <c r="H277" s="807" t="s">
        <v>2103</v>
      </c>
      <c r="I277" s="779" t="s">
        <v>311</v>
      </c>
      <c r="J277" s="800"/>
      <c r="K277" s="819"/>
      <c r="L277" s="689"/>
      <c r="M277" s="689"/>
      <c r="N277" s="689"/>
      <c r="O277" s="689"/>
      <c r="P277" s="689"/>
      <c r="Q277" s="689"/>
      <c r="R277" s="801"/>
      <c r="S277" s="801"/>
      <c r="T277" s="692">
        <v>180</v>
      </c>
      <c r="U277" s="244" t="s">
        <v>104</v>
      </c>
      <c r="W277" s="650"/>
      <c r="X277" s="803"/>
      <c r="Y277" s="804"/>
      <c r="Z277" s="804"/>
      <c r="AA277" s="804"/>
      <c r="AB277" s="803"/>
      <c r="AC277" s="803"/>
      <c r="AD277" s="803"/>
      <c r="AE277" s="803"/>
      <c r="AF277" s="803"/>
      <c r="AG277" s="803"/>
      <c r="AH277" s="804"/>
      <c r="AI277" s="804"/>
    </row>
    <row r="278" spans="1:35" s="648" customFormat="1">
      <c r="A278" s="649"/>
      <c r="B278" s="798" t="s">
        <v>2509</v>
      </c>
      <c r="C278" s="920"/>
      <c r="D278" s="921"/>
      <c r="E278" s="921"/>
      <c r="F278" s="245" t="s">
        <v>2510</v>
      </c>
      <c r="G278" s="639">
        <v>4</v>
      </c>
      <c r="H278" s="808" t="s">
        <v>2509</v>
      </c>
      <c r="I278" s="1012" t="s">
        <v>1686</v>
      </c>
      <c r="J278" s="806"/>
      <c r="K278" s="1035">
        <v>1</v>
      </c>
      <c r="L278" s="677">
        <v>135</v>
      </c>
      <c r="M278" s="677"/>
      <c r="N278" s="677"/>
      <c r="O278" s="677"/>
      <c r="P278" s="677"/>
      <c r="Q278" s="677"/>
      <c r="R278" s="677">
        <v>135</v>
      </c>
      <c r="S278" s="677">
        <v>135</v>
      </c>
      <c r="T278" s="801"/>
      <c r="U278" s="802"/>
      <c r="W278" s="650"/>
      <c r="X278" s="803"/>
      <c r="Y278" s="804"/>
      <c r="Z278" s="804"/>
      <c r="AA278" s="804"/>
      <c r="AB278" s="803"/>
      <c r="AC278" s="803"/>
      <c r="AD278" s="803"/>
      <c r="AE278" s="803"/>
      <c r="AF278" s="803"/>
      <c r="AG278" s="803"/>
      <c r="AH278" s="804"/>
      <c r="AI278" s="804"/>
    </row>
    <row r="279" spans="1:35" s="648" customFormat="1">
      <c r="A279" s="649"/>
      <c r="B279" s="798" t="s">
        <v>2511</v>
      </c>
      <c r="C279" s="920"/>
      <c r="D279" s="921"/>
      <c r="E279" s="921"/>
      <c r="F279" s="245" t="s">
        <v>2512</v>
      </c>
      <c r="G279" s="639">
        <v>4</v>
      </c>
      <c r="H279" s="808" t="s">
        <v>2511</v>
      </c>
      <c r="I279" s="1012" t="s">
        <v>1683</v>
      </c>
      <c r="J279" s="806"/>
      <c r="K279" s="1035">
        <v>1</v>
      </c>
      <c r="L279" s="677">
        <v>45</v>
      </c>
      <c r="M279" s="677"/>
      <c r="N279" s="677"/>
      <c r="O279" s="677"/>
      <c r="P279" s="677"/>
      <c r="Q279" s="677"/>
      <c r="R279" s="677">
        <v>45</v>
      </c>
      <c r="S279" s="677">
        <v>45</v>
      </c>
      <c r="T279" s="801"/>
      <c r="U279" s="802"/>
      <c r="W279" s="650"/>
      <c r="X279" s="803"/>
      <c r="Y279" s="804"/>
      <c r="Z279" s="804"/>
      <c r="AA279" s="804"/>
      <c r="AB279" s="803"/>
      <c r="AC279" s="803"/>
      <c r="AD279" s="803"/>
      <c r="AE279" s="803"/>
      <c r="AF279" s="803"/>
      <c r="AG279" s="803"/>
      <c r="AH279" s="804"/>
      <c r="AI279" s="804"/>
    </row>
    <row r="280" spans="1:35" s="648" customFormat="1" ht="60">
      <c r="A280" s="649"/>
      <c r="B280" s="798" t="s">
        <v>2104</v>
      </c>
      <c r="C280" s="920" t="s">
        <v>102</v>
      </c>
      <c r="D280" s="921">
        <v>92992</v>
      </c>
      <c r="E280" s="921" t="s">
        <v>106</v>
      </c>
      <c r="F280" s="847">
        <v>50</v>
      </c>
      <c r="G280" s="639">
        <v>4</v>
      </c>
      <c r="H280" s="807" t="s">
        <v>2104</v>
      </c>
      <c r="I280" s="779" t="s">
        <v>317</v>
      </c>
      <c r="J280" s="800"/>
      <c r="K280" s="819"/>
      <c r="L280" s="689"/>
      <c r="M280" s="689"/>
      <c r="N280" s="689"/>
      <c r="O280" s="689"/>
      <c r="P280" s="689"/>
      <c r="Q280" s="689"/>
      <c r="R280" s="801"/>
      <c r="S280" s="801"/>
      <c r="T280" s="692">
        <v>103</v>
      </c>
      <c r="U280" s="244" t="s">
        <v>104</v>
      </c>
      <c r="W280" s="650"/>
      <c r="X280" s="803"/>
      <c r="Y280" s="804"/>
      <c r="Z280" s="804"/>
      <c r="AA280" s="804"/>
      <c r="AB280" s="803"/>
      <c r="AC280" s="803"/>
      <c r="AD280" s="803"/>
      <c r="AE280" s="803"/>
      <c r="AF280" s="803"/>
      <c r="AG280" s="803"/>
      <c r="AH280" s="804"/>
      <c r="AI280" s="804"/>
    </row>
    <row r="281" spans="1:35" s="648" customFormat="1">
      <c r="A281" s="649"/>
      <c r="B281" s="798" t="s">
        <v>2513</v>
      </c>
      <c r="C281" s="920"/>
      <c r="D281" s="921"/>
      <c r="E281" s="921"/>
      <c r="F281" s="245" t="s">
        <v>2514</v>
      </c>
      <c r="G281" s="639">
        <v>4</v>
      </c>
      <c r="H281" s="808" t="s">
        <v>2513</v>
      </c>
      <c r="I281" s="1012" t="s">
        <v>1686</v>
      </c>
      <c r="J281" s="806"/>
      <c r="K281" s="1035">
        <v>1</v>
      </c>
      <c r="L281" s="677">
        <v>77</v>
      </c>
      <c r="M281" s="677"/>
      <c r="N281" s="677"/>
      <c r="O281" s="677"/>
      <c r="P281" s="677"/>
      <c r="Q281" s="677"/>
      <c r="R281" s="677">
        <v>77</v>
      </c>
      <c r="S281" s="677">
        <v>77</v>
      </c>
      <c r="T281" s="801"/>
      <c r="U281" s="802"/>
      <c r="W281" s="650"/>
      <c r="X281" s="803"/>
      <c r="Y281" s="804"/>
      <c r="Z281" s="804"/>
      <c r="AA281" s="804"/>
      <c r="AB281" s="803"/>
      <c r="AC281" s="803"/>
      <c r="AD281" s="803"/>
      <c r="AE281" s="803"/>
      <c r="AF281" s="803"/>
      <c r="AG281" s="803"/>
      <c r="AH281" s="804"/>
      <c r="AI281" s="804"/>
    </row>
    <row r="282" spans="1:35" s="648" customFormat="1">
      <c r="A282" s="649"/>
      <c r="B282" s="798" t="s">
        <v>2515</v>
      </c>
      <c r="C282" s="920"/>
      <c r="D282" s="921"/>
      <c r="E282" s="921"/>
      <c r="F282" s="245" t="s">
        <v>2516</v>
      </c>
      <c r="G282" s="639">
        <v>4</v>
      </c>
      <c r="H282" s="808" t="s">
        <v>2515</v>
      </c>
      <c r="I282" s="1012" t="s">
        <v>1683</v>
      </c>
      <c r="J282" s="806"/>
      <c r="K282" s="1035">
        <v>1</v>
      </c>
      <c r="L282" s="677">
        <v>26</v>
      </c>
      <c r="M282" s="677"/>
      <c r="N282" s="677"/>
      <c r="O282" s="677"/>
      <c r="P282" s="677"/>
      <c r="Q282" s="677"/>
      <c r="R282" s="677">
        <v>26</v>
      </c>
      <c r="S282" s="677">
        <v>26</v>
      </c>
      <c r="T282" s="801"/>
      <c r="U282" s="802"/>
      <c r="W282" s="650"/>
      <c r="X282" s="803"/>
      <c r="Y282" s="804"/>
      <c r="Z282" s="804"/>
      <c r="AA282" s="804"/>
      <c r="AB282" s="803"/>
      <c r="AC282" s="803"/>
      <c r="AD282" s="803"/>
      <c r="AE282" s="803"/>
      <c r="AF282" s="803"/>
      <c r="AG282" s="803"/>
      <c r="AH282" s="804"/>
      <c r="AI282" s="804"/>
    </row>
    <row r="283" spans="1:35" s="648" customFormat="1" ht="75">
      <c r="A283" s="649">
        <v>2</v>
      </c>
      <c r="B283" s="798" t="s">
        <v>2105</v>
      </c>
      <c r="C283" s="920" t="s">
        <v>102</v>
      </c>
      <c r="D283" s="921">
        <v>101883</v>
      </c>
      <c r="E283" s="921" t="s">
        <v>106</v>
      </c>
      <c r="F283" s="847">
        <v>51</v>
      </c>
      <c r="G283" s="639">
        <v>4</v>
      </c>
      <c r="H283" s="807" t="s">
        <v>2105</v>
      </c>
      <c r="I283" s="779" t="s">
        <v>1535</v>
      </c>
      <c r="J283" s="800"/>
      <c r="K283" s="819"/>
      <c r="L283" s="689"/>
      <c r="M283" s="689"/>
      <c r="N283" s="689"/>
      <c r="O283" s="689"/>
      <c r="P283" s="689"/>
      <c r="Q283" s="689"/>
      <c r="R283" s="801"/>
      <c r="S283" s="801"/>
      <c r="T283" s="692">
        <v>1</v>
      </c>
      <c r="U283" s="244" t="s">
        <v>284</v>
      </c>
      <c r="W283" s="650"/>
      <c r="X283" s="803"/>
      <c r="Y283" s="804"/>
      <c r="Z283" s="804"/>
      <c r="AA283" s="804"/>
      <c r="AB283" s="803"/>
      <c r="AC283" s="803"/>
      <c r="AD283" s="803"/>
      <c r="AE283" s="803"/>
      <c r="AF283" s="803"/>
      <c r="AG283" s="803"/>
      <c r="AH283" s="804"/>
      <c r="AI283" s="804"/>
    </row>
    <row r="284" spans="1:35" s="648" customFormat="1">
      <c r="A284" s="649">
        <v>3</v>
      </c>
      <c r="B284" s="798" t="s">
        <v>2517</v>
      </c>
      <c r="C284" s="920"/>
      <c r="D284" s="921"/>
      <c r="E284" s="921"/>
      <c r="F284" s="245" t="s">
        <v>2518</v>
      </c>
      <c r="G284" s="639">
        <v>4</v>
      </c>
      <c r="H284" s="808" t="s">
        <v>2517</v>
      </c>
      <c r="I284" s="996" t="s">
        <v>1764</v>
      </c>
      <c r="J284" s="806"/>
      <c r="K284" s="1035">
        <v>1</v>
      </c>
      <c r="L284" s="677">
        <v>1</v>
      </c>
      <c r="M284" s="677"/>
      <c r="N284" s="677"/>
      <c r="O284" s="677"/>
      <c r="P284" s="677"/>
      <c r="Q284" s="677"/>
      <c r="R284" s="677">
        <v>1</v>
      </c>
      <c r="S284" s="677">
        <v>1</v>
      </c>
      <c r="T284" s="801"/>
      <c r="U284" s="802"/>
      <c r="W284" s="650"/>
      <c r="X284" s="803"/>
      <c r="Y284" s="804"/>
      <c r="Z284" s="804"/>
      <c r="AA284" s="804"/>
      <c r="AB284" s="803"/>
      <c r="AC284" s="803"/>
      <c r="AD284" s="803"/>
      <c r="AE284" s="803"/>
      <c r="AF284" s="803"/>
      <c r="AG284" s="803"/>
      <c r="AH284" s="804"/>
      <c r="AI284" s="804"/>
    </row>
    <row r="285" spans="1:35" s="648" customFormat="1" ht="75">
      <c r="A285" s="649">
        <v>2</v>
      </c>
      <c r="B285" s="798" t="s">
        <v>2106</v>
      </c>
      <c r="C285" s="920" t="s">
        <v>102</v>
      </c>
      <c r="D285" s="921">
        <v>101880</v>
      </c>
      <c r="E285" s="921" t="s">
        <v>106</v>
      </c>
      <c r="F285" s="847">
        <v>52</v>
      </c>
      <c r="G285" s="639">
        <v>4</v>
      </c>
      <c r="H285" s="807" t="s">
        <v>2106</v>
      </c>
      <c r="I285" s="779" t="s">
        <v>1533</v>
      </c>
      <c r="J285" s="800"/>
      <c r="K285" s="819"/>
      <c r="L285" s="689"/>
      <c r="M285" s="689"/>
      <c r="N285" s="689"/>
      <c r="O285" s="689"/>
      <c r="P285" s="689"/>
      <c r="Q285" s="689"/>
      <c r="R285" s="801"/>
      <c r="S285" s="801"/>
      <c r="T285" s="692">
        <v>2</v>
      </c>
      <c r="U285" s="244" t="s">
        <v>284</v>
      </c>
      <c r="W285" s="650"/>
      <c r="X285" s="803"/>
      <c r="Y285" s="804"/>
      <c r="Z285" s="804"/>
      <c r="AA285" s="804"/>
      <c r="AB285" s="803"/>
      <c r="AC285" s="803"/>
      <c r="AD285" s="803"/>
      <c r="AE285" s="803"/>
      <c r="AF285" s="803"/>
      <c r="AG285" s="803"/>
      <c r="AH285" s="804"/>
      <c r="AI285" s="804"/>
    </row>
    <row r="286" spans="1:35" s="648" customFormat="1">
      <c r="A286" s="649">
        <v>3</v>
      </c>
      <c r="B286" s="798" t="s">
        <v>2519</v>
      </c>
      <c r="C286" s="920"/>
      <c r="D286" s="921"/>
      <c r="E286" s="921"/>
      <c r="F286" s="245" t="s">
        <v>2520</v>
      </c>
      <c r="G286" s="639">
        <v>4</v>
      </c>
      <c r="H286" s="808" t="s">
        <v>2519</v>
      </c>
      <c r="I286" s="996" t="s">
        <v>1764</v>
      </c>
      <c r="J286" s="806"/>
      <c r="K286" s="1035">
        <v>2</v>
      </c>
      <c r="L286" s="677">
        <v>1</v>
      </c>
      <c r="M286" s="677"/>
      <c r="N286" s="677"/>
      <c r="O286" s="677"/>
      <c r="P286" s="677"/>
      <c r="Q286" s="677"/>
      <c r="R286" s="677">
        <v>1</v>
      </c>
      <c r="S286" s="677">
        <v>2</v>
      </c>
      <c r="T286" s="801"/>
      <c r="U286" s="802"/>
      <c r="W286" s="650"/>
      <c r="X286" s="803"/>
      <c r="Y286" s="804"/>
      <c r="Z286" s="804"/>
      <c r="AA286" s="804"/>
      <c r="AB286" s="803"/>
      <c r="AC286" s="803"/>
      <c r="AD286" s="803"/>
      <c r="AE286" s="803"/>
      <c r="AF286" s="803"/>
      <c r="AG286" s="803"/>
      <c r="AH286" s="804"/>
      <c r="AI286" s="804"/>
    </row>
    <row r="287" spans="1:35" s="648" customFormat="1" ht="75">
      <c r="A287" s="649"/>
      <c r="B287" s="798" t="s">
        <v>2107</v>
      </c>
      <c r="C287" s="920" t="s">
        <v>102</v>
      </c>
      <c r="D287" s="921">
        <v>101882</v>
      </c>
      <c r="E287" s="921" t="s">
        <v>106</v>
      </c>
      <c r="F287" s="847">
        <v>53</v>
      </c>
      <c r="G287" s="639">
        <v>4</v>
      </c>
      <c r="H287" s="807" t="s">
        <v>2107</v>
      </c>
      <c r="I287" s="779" t="s">
        <v>1534</v>
      </c>
      <c r="J287" s="800"/>
      <c r="K287" s="819"/>
      <c r="L287" s="689"/>
      <c r="M287" s="689"/>
      <c r="N287" s="689"/>
      <c r="O287" s="689"/>
      <c r="P287" s="689"/>
      <c r="Q287" s="689"/>
      <c r="R287" s="801"/>
      <c r="S287" s="801"/>
      <c r="T287" s="692">
        <v>2</v>
      </c>
      <c r="U287" s="244" t="s">
        <v>284</v>
      </c>
      <c r="W287" s="650"/>
      <c r="X287" s="803"/>
      <c r="Y287" s="804"/>
      <c r="Z287" s="804"/>
      <c r="AA287" s="804"/>
      <c r="AB287" s="803"/>
      <c r="AC287" s="803"/>
      <c r="AD287" s="803"/>
      <c r="AE287" s="803"/>
      <c r="AF287" s="803"/>
      <c r="AG287" s="803"/>
      <c r="AH287" s="804"/>
      <c r="AI287" s="804"/>
    </row>
    <row r="288" spans="1:35" s="648" customFormat="1">
      <c r="A288" s="649"/>
      <c r="B288" s="798" t="s">
        <v>2521</v>
      </c>
      <c r="C288" s="920"/>
      <c r="D288" s="921"/>
      <c r="E288" s="921"/>
      <c r="F288" s="245" t="s">
        <v>2522</v>
      </c>
      <c r="G288" s="639">
        <v>4</v>
      </c>
      <c r="H288" s="808" t="s">
        <v>2521</v>
      </c>
      <c r="I288" s="996" t="s">
        <v>1764</v>
      </c>
      <c r="J288" s="806"/>
      <c r="K288" s="1035">
        <v>2</v>
      </c>
      <c r="L288" s="677">
        <v>1</v>
      </c>
      <c r="M288" s="677"/>
      <c r="N288" s="677"/>
      <c r="O288" s="677"/>
      <c r="P288" s="677"/>
      <c r="Q288" s="677"/>
      <c r="R288" s="677">
        <v>1</v>
      </c>
      <c r="S288" s="677">
        <v>2</v>
      </c>
      <c r="T288" s="801"/>
      <c r="U288" s="802"/>
      <c r="W288" s="650"/>
      <c r="X288" s="803"/>
      <c r="Y288" s="804"/>
      <c r="Z288" s="804"/>
      <c r="AA288" s="804"/>
      <c r="AB288" s="803"/>
      <c r="AC288" s="803"/>
      <c r="AD288" s="803"/>
      <c r="AE288" s="803"/>
      <c r="AF288" s="803"/>
      <c r="AG288" s="803"/>
      <c r="AH288" s="804"/>
      <c r="AI288" s="804"/>
    </row>
    <row r="289" spans="1:35" s="648" customFormat="1" ht="66.75" customHeight="1">
      <c r="A289" s="649">
        <v>2</v>
      </c>
      <c r="B289" s="798" t="s">
        <v>2108</v>
      </c>
      <c r="C289" s="920" t="s">
        <v>102</v>
      </c>
      <c r="D289" s="921">
        <v>93143</v>
      </c>
      <c r="E289" s="921" t="s">
        <v>106</v>
      </c>
      <c r="F289" s="847">
        <v>54</v>
      </c>
      <c r="G289" s="639">
        <v>4</v>
      </c>
      <c r="H289" s="807" t="s">
        <v>2108</v>
      </c>
      <c r="I289" s="779" t="s">
        <v>326</v>
      </c>
      <c r="J289" s="800"/>
      <c r="K289" s="819"/>
      <c r="L289" s="689"/>
      <c r="M289" s="689"/>
      <c r="N289" s="689"/>
      <c r="O289" s="689"/>
      <c r="P289" s="689"/>
      <c r="Q289" s="689"/>
      <c r="R289" s="801"/>
      <c r="S289" s="801"/>
      <c r="T289" s="692">
        <v>1</v>
      </c>
      <c r="U289" s="244" t="s">
        <v>284</v>
      </c>
      <c r="W289" s="650"/>
      <c r="X289" s="803"/>
      <c r="Y289" s="804"/>
      <c r="Z289" s="804"/>
      <c r="AA289" s="804"/>
      <c r="AB289" s="803"/>
      <c r="AC289" s="803"/>
      <c r="AD289" s="803"/>
      <c r="AE289" s="803"/>
      <c r="AF289" s="803"/>
      <c r="AG289" s="803"/>
      <c r="AH289" s="804"/>
      <c r="AI289" s="804"/>
    </row>
    <row r="290" spans="1:35" s="648" customFormat="1">
      <c r="A290" s="649">
        <v>3</v>
      </c>
      <c r="B290" s="798" t="s">
        <v>2523</v>
      </c>
      <c r="C290" s="920"/>
      <c r="D290" s="921"/>
      <c r="E290" s="921"/>
      <c r="F290" s="245" t="s">
        <v>2524</v>
      </c>
      <c r="G290" s="639">
        <v>4</v>
      </c>
      <c r="H290" s="808" t="s">
        <v>2523</v>
      </c>
      <c r="I290" s="1012" t="s">
        <v>1829</v>
      </c>
      <c r="J290" s="806" t="s">
        <v>1830</v>
      </c>
      <c r="K290" s="1035">
        <v>1</v>
      </c>
      <c r="L290" s="677">
        <v>1</v>
      </c>
      <c r="M290" s="677"/>
      <c r="N290" s="677"/>
      <c r="O290" s="677"/>
      <c r="P290" s="677"/>
      <c r="Q290" s="677"/>
      <c r="R290" s="677">
        <v>1</v>
      </c>
      <c r="S290" s="677">
        <v>1</v>
      </c>
      <c r="T290" s="801"/>
      <c r="U290" s="802"/>
      <c r="W290" s="650"/>
      <c r="X290" s="803"/>
      <c r="Y290" s="804"/>
      <c r="Z290" s="804"/>
      <c r="AA290" s="804"/>
      <c r="AB290" s="803"/>
      <c r="AC290" s="803"/>
      <c r="AD290" s="803"/>
      <c r="AE290" s="803"/>
      <c r="AF290" s="803"/>
      <c r="AG290" s="803"/>
      <c r="AH290" s="804"/>
      <c r="AI290" s="804"/>
    </row>
    <row r="291" spans="1:35" s="648" customFormat="1" ht="60">
      <c r="A291" s="649">
        <v>2</v>
      </c>
      <c r="B291" s="798" t="s">
        <v>2109</v>
      </c>
      <c r="C291" s="920" t="s">
        <v>102</v>
      </c>
      <c r="D291" s="921">
        <v>93141</v>
      </c>
      <c r="E291" s="921" t="s">
        <v>106</v>
      </c>
      <c r="F291" s="847">
        <v>55</v>
      </c>
      <c r="G291" s="639">
        <v>4</v>
      </c>
      <c r="H291" s="807" t="s">
        <v>2109</v>
      </c>
      <c r="I291" s="779" t="s">
        <v>325</v>
      </c>
      <c r="J291" s="800"/>
      <c r="K291" s="819"/>
      <c r="L291" s="689"/>
      <c r="M291" s="689"/>
      <c r="N291" s="689"/>
      <c r="O291" s="689"/>
      <c r="P291" s="689"/>
      <c r="Q291" s="689"/>
      <c r="R291" s="801"/>
      <c r="S291" s="801"/>
      <c r="T291" s="692">
        <v>11</v>
      </c>
      <c r="U291" s="244" t="s">
        <v>284</v>
      </c>
      <c r="W291" s="650"/>
      <c r="X291" s="803"/>
      <c r="Y291" s="804"/>
      <c r="Z291" s="804"/>
      <c r="AA291" s="804"/>
      <c r="AB291" s="803"/>
      <c r="AC291" s="803"/>
      <c r="AD291" s="803"/>
      <c r="AE291" s="803"/>
      <c r="AF291" s="803"/>
      <c r="AG291" s="803"/>
      <c r="AH291" s="804"/>
      <c r="AI291" s="804"/>
    </row>
    <row r="292" spans="1:35" s="648" customFormat="1">
      <c r="A292" s="649">
        <v>3</v>
      </c>
      <c r="B292" s="798" t="s">
        <v>2525</v>
      </c>
      <c r="C292" s="920"/>
      <c r="D292" s="921"/>
      <c r="E292" s="921"/>
      <c r="F292" s="245" t="s">
        <v>2526</v>
      </c>
      <c r="G292" s="639">
        <v>4</v>
      </c>
      <c r="H292" s="808" t="s">
        <v>2525</v>
      </c>
      <c r="I292" s="1012" t="s">
        <v>1688</v>
      </c>
      <c r="J292" s="806" t="s">
        <v>1831</v>
      </c>
      <c r="K292" s="1035">
        <v>1</v>
      </c>
      <c r="L292" s="677">
        <v>11</v>
      </c>
      <c r="M292" s="677"/>
      <c r="N292" s="677"/>
      <c r="O292" s="677"/>
      <c r="P292" s="677"/>
      <c r="Q292" s="677"/>
      <c r="R292" s="677">
        <v>11</v>
      </c>
      <c r="S292" s="677">
        <v>11</v>
      </c>
      <c r="T292" s="801"/>
      <c r="U292" s="802"/>
      <c r="W292" s="650"/>
      <c r="X292" s="803"/>
      <c r="Y292" s="804"/>
      <c r="Z292" s="804"/>
      <c r="AA292" s="804"/>
      <c r="AB292" s="803"/>
      <c r="AC292" s="803"/>
      <c r="AD292" s="803"/>
      <c r="AE292" s="803"/>
      <c r="AF292" s="803"/>
      <c r="AG292" s="803"/>
      <c r="AH292" s="804"/>
      <c r="AI292" s="804"/>
    </row>
    <row r="293" spans="1:35" s="648" customFormat="1" ht="64.5" customHeight="1">
      <c r="A293" s="649">
        <v>2</v>
      </c>
      <c r="B293" s="798" t="s">
        <v>2110</v>
      </c>
      <c r="C293" s="920" t="s">
        <v>102</v>
      </c>
      <c r="D293" s="921">
        <v>39798</v>
      </c>
      <c r="E293" s="921" t="s">
        <v>109</v>
      </c>
      <c r="F293" s="847">
        <v>56</v>
      </c>
      <c r="G293" s="639">
        <v>4</v>
      </c>
      <c r="H293" s="807" t="s">
        <v>2110</v>
      </c>
      <c r="I293" s="779" t="s">
        <v>1943</v>
      </c>
      <c r="J293" s="800"/>
      <c r="K293" s="819"/>
      <c r="L293" s="689"/>
      <c r="M293" s="689"/>
      <c r="N293" s="689"/>
      <c r="O293" s="689"/>
      <c r="P293" s="689"/>
      <c r="Q293" s="689"/>
      <c r="R293" s="801"/>
      <c r="S293" s="801"/>
      <c r="T293" s="692">
        <v>2</v>
      </c>
      <c r="U293" s="244" t="s">
        <v>385</v>
      </c>
      <c r="W293" s="650"/>
      <c r="X293" s="803"/>
      <c r="Y293" s="804"/>
      <c r="Z293" s="804"/>
      <c r="AA293" s="804"/>
      <c r="AB293" s="803"/>
      <c r="AC293" s="803"/>
      <c r="AD293" s="803"/>
      <c r="AE293" s="803"/>
      <c r="AF293" s="803"/>
      <c r="AG293" s="803"/>
      <c r="AH293" s="804"/>
      <c r="AI293" s="804"/>
    </row>
    <row r="294" spans="1:35" s="648" customFormat="1">
      <c r="A294" s="649">
        <v>3</v>
      </c>
      <c r="B294" s="798" t="s">
        <v>2527</v>
      </c>
      <c r="C294" s="920"/>
      <c r="D294" s="921"/>
      <c r="E294" s="921"/>
      <c r="F294" s="245" t="s">
        <v>2528</v>
      </c>
      <c r="G294" s="639">
        <v>4</v>
      </c>
      <c r="H294" s="808" t="s">
        <v>2527</v>
      </c>
      <c r="I294" s="1012" t="s">
        <v>1688</v>
      </c>
      <c r="J294" s="806" t="s">
        <v>1773</v>
      </c>
      <c r="K294" s="1035">
        <v>2</v>
      </c>
      <c r="L294" s="677">
        <v>1</v>
      </c>
      <c r="M294" s="677"/>
      <c r="N294" s="677"/>
      <c r="O294" s="677"/>
      <c r="P294" s="677"/>
      <c r="Q294" s="677"/>
      <c r="R294" s="677">
        <v>1</v>
      </c>
      <c r="S294" s="677">
        <v>2</v>
      </c>
      <c r="T294" s="801"/>
      <c r="U294" s="802"/>
      <c r="W294" s="650"/>
      <c r="X294" s="803"/>
      <c r="Y294" s="804"/>
      <c r="Z294" s="804"/>
      <c r="AA294" s="804"/>
      <c r="AB294" s="803"/>
      <c r="AC294" s="803"/>
      <c r="AD294" s="803"/>
      <c r="AE294" s="803"/>
      <c r="AF294" s="803"/>
      <c r="AG294" s="803"/>
      <c r="AH294" s="804"/>
      <c r="AI294" s="804"/>
    </row>
    <row r="295" spans="1:35" s="648" customFormat="1" ht="45">
      <c r="A295" s="649">
        <v>2</v>
      </c>
      <c r="B295" s="798" t="s">
        <v>2111</v>
      </c>
      <c r="C295" s="920" t="s">
        <v>102</v>
      </c>
      <c r="D295" s="921">
        <v>90458</v>
      </c>
      <c r="E295" s="921" t="s">
        <v>106</v>
      </c>
      <c r="F295" s="847">
        <v>57</v>
      </c>
      <c r="G295" s="639">
        <v>4</v>
      </c>
      <c r="H295" s="807" t="s">
        <v>2111</v>
      </c>
      <c r="I295" s="779" t="s">
        <v>351</v>
      </c>
      <c r="J295" s="800"/>
      <c r="K295" s="819"/>
      <c r="L295" s="689"/>
      <c r="M295" s="689"/>
      <c r="N295" s="689"/>
      <c r="O295" s="689"/>
      <c r="P295" s="689"/>
      <c r="Q295" s="689"/>
      <c r="R295" s="801"/>
      <c r="S295" s="801"/>
      <c r="T295" s="692">
        <v>32</v>
      </c>
      <c r="U295" s="244" t="s">
        <v>284</v>
      </c>
      <c r="W295" s="650"/>
      <c r="X295" s="803"/>
      <c r="Y295" s="804"/>
      <c r="Z295" s="804"/>
      <c r="AA295" s="804"/>
      <c r="AB295" s="803"/>
      <c r="AC295" s="803"/>
      <c r="AD295" s="803"/>
      <c r="AE295" s="803"/>
      <c r="AF295" s="803"/>
      <c r="AG295" s="803"/>
      <c r="AH295" s="804"/>
      <c r="AI295" s="804"/>
    </row>
    <row r="296" spans="1:35" s="648" customFormat="1">
      <c r="A296" s="649">
        <v>3</v>
      </c>
      <c r="B296" s="798" t="s">
        <v>2529</v>
      </c>
      <c r="C296" s="920"/>
      <c r="D296" s="921"/>
      <c r="E296" s="921"/>
      <c r="F296" s="245" t="s">
        <v>2530</v>
      </c>
      <c r="G296" s="639">
        <v>4</v>
      </c>
      <c r="H296" s="808" t="s">
        <v>2529</v>
      </c>
      <c r="I296" s="1012" t="s">
        <v>1689</v>
      </c>
      <c r="J296" s="806"/>
      <c r="K296" s="1035">
        <v>32</v>
      </c>
      <c r="L296" s="677">
        <v>1</v>
      </c>
      <c r="M296" s="677"/>
      <c r="N296" s="677"/>
      <c r="O296" s="677"/>
      <c r="P296" s="677"/>
      <c r="Q296" s="677"/>
      <c r="R296" s="677">
        <v>1</v>
      </c>
      <c r="S296" s="677">
        <v>32</v>
      </c>
      <c r="T296" s="801"/>
      <c r="U296" s="802"/>
      <c r="W296" s="650"/>
      <c r="X296" s="803"/>
      <c r="Y296" s="804"/>
      <c r="Z296" s="804"/>
      <c r="AA296" s="804"/>
      <c r="AB296" s="803"/>
      <c r="AC296" s="803"/>
      <c r="AD296" s="803"/>
      <c r="AE296" s="803"/>
      <c r="AF296" s="803"/>
      <c r="AG296" s="803"/>
      <c r="AH296" s="804"/>
      <c r="AI296" s="804"/>
    </row>
    <row r="297" spans="1:35" s="648" customFormat="1" ht="45">
      <c r="A297" s="649">
        <v>2</v>
      </c>
      <c r="B297" s="798" t="s">
        <v>2112</v>
      </c>
      <c r="C297" s="920" t="s">
        <v>102</v>
      </c>
      <c r="D297" s="921">
        <v>39775</v>
      </c>
      <c r="E297" s="921" t="s">
        <v>109</v>
      </c>
      <c r="F297" s="847">
        <v>58</v>
      </c>
      <c r="G297" s="639">
        <v>4</v>
      </c>
      <c r="H297" s="807" t="s">
        <v>2112</v>
      </c>
      <c r="I297" s="779" t="s">
        <v>1888</v>
      </c>
      <c r="J297" s="800"/>
      <c r="K297" s="819"/>
      <c r="L297" s="689"/>
      <c r="M297" s="689"/>
      <c r="N297" s="689"/>
      <c r="O297" s="689"/>
      <c r="P297" s="689"/>
      <c r="Q297" s="689"/>
      <c r="R297" s="801"/>
      <c r="S297" s="801"/>
      <c r="T297" s="692">
        <v>2</v>
      </c>
      <c r="U297" s="244" t="s">
        <v>385</v>
      </c>
      <c r="W297" s="650"/>
      <c r="X297" s="803"/>
      <c r="Y297" s="804"/>
      <c r="Z297" s="804"/>
      <c r="AA297" s="804"/>
      <c r="AB297" s="803"/>
      <c r="AC297" s="803"/>
      <c r="AD297" s="803"/>
      <c r="AE297" s="803"/>
      <c r="AF297" s="803"/>
      <c r="AG297" s="803"/>
      <c r="AH297" s="804"/>
      <c r="AI297" s="804"/>
    </row>
    <row r="298" spans="1:35" s="648" customFormat="1">
      <c r="A298" s="649">
        <v>3</v>
      </c>
      <c r="B298" s="798" t="s">
        <v>2531</v>
      </c>
      <c r="C298" s="920"/>
      <c r="D298" s="921"/>
      <c r="E298" s="921"/>
      <c r="F298" s="245" t="s">
        <v>2532</v>
      </c>
      <c r="G298" s="639">
        <v>4</v>
      </c>
      <c r="H298" s="808" t="s">
        <v>2531</v>
      </c>
      <c r="I298" s="1012"/>
      <c r="J298" s="806"/>
      <c r="K298" s="1035">
        <v>2</v>
      </c>
      <c r="L298" s="677">
        <v>1</v>
      </c>
      <c r="M298" s="677"/>
      <c r="N298" s="677"/>
      <c r="O298" s="677"/>
      <c r="P298" s="677"/>
      <c r="Q298" s="677"/>
      <c r="R298" s="677">
        <v>1</v>
      </c>
      <c r="S298" s="677">
        <v>2</v>
      </c>
      <c r="T298" s="801"/>
      <c r="U298" s="802"/>
      <c r="W298" s="650"/>
      <c r="X298" s="803"/>
      <c r="Y298" s="804"/>
      <c r="Z298" s="804"/>
      <c r="AA298" s="804"/>
      <c r="AB298" s="803"/>
      <c r="AC298" s="803"/>
      <c r="AD298" s="803"/>
      <c r="AE298" s="803"/>
      <c r="AF298" s="803"/>
      <c r="AG298" s="803"/>
      <c r="AH298" s="804"/>
      <c r="AI298" s="804"/>
    </row>
    <row r="299" spans="1:35" s="648" customFormat="1" ht="60" customHeight="1">
      <c r="A299" s="649">
        <v>2</v>
      </c>
      <c r="B299" s="798" t="s">
        <v>2113</v>
      </c>
      <c r="C299" s="920" t="s">
        <v>106</v>
      </c>
      <c r="D299" s="921">
        <v>101</v>
      </c>
      <c r="E299" s="921" t="s">
        <v>106</v>
      </c>
      <c r="F299" s="847">
        <v>59</v>
      </c>
      <c r="G299" s="639">
        <v>4</v>
      </c>
      <c r="H299" s="807" t="s">
        <v>2113</v>
      </c>
      <c r="I299" s="779" t="s">
        <v>1827</v>
      </c>
      <c r="J299" s="800"/>
      <c r="K299" s="819"/>
      <c r="L299" s="689"/>
      <c r="M299" s="689"/>
      <c r="N299" s="689"/>
      <c r="O299" s="689"/>
      <c r="P299" s="689"/>
      <c r="Q299" s="689"/>
      <c r="R299" s="801"/>
      <c r="S299" s="801"/>
      <c r="T299" s="692">
        <v>1</v>
      </c>
      <c r="U299" s="244" t="s">
        <v>394</v>
      </c>
      <c r="W299" s="650"/>
      <c r="X299" s="803"/>
      <c r="Y299" s="804"/>
      <c r="Z299" s="804"/>
      <c r="AA299" s="804"/>
      <c r="AB299" s="803"/>
      <c r="AC299" s="803"/>
      <c r="AD299" s="803"/>
      <c r="AE299" s="803"/>
      <c r="AF299" s="803"/>
      <c r="AG299" s="803"/>
      <c r="AH299" s="804"/>
      <c r="AI299" s="804"/>
    </row>
    <row r="300" spans="1:35" s="648" customFormat="1">
      <c r="A300" s="649">
        <v>3</v>
      </c>
      <c r="B300" s="798" t="s">
        <v>2533</v>
      </c>
      <c r="C300" s="920"/>
      <c r="D300" s="921"/>
      <c r="E300" s="921"/>
      <c r="F300" s="245" t="s">
        <v>2534</v>
      </c>
      <c r="G300" s="639">
        <v>4</v>
      </c>
      <c r="H300" s="808" t="s">
        <v>2533</v>
      </c>
      <c r="I300" s="996" t="s">
        <v>1764</v>
      </c>
      <c r="J300" s="806"/>
      <c r="K300" s="1035">
        <v>1</v>
      </c>
      <c r="L300" s="677">
        <v>1</v>
      </c>
      <c r="M300" s="677"/>
      <c r="N300" s="677"/>
      <c r="O300" s="677"/>
      <c r="P300" s="677"/>
      <c r="Q300" s="677"/>
      <c r="R300" s="677">
        <v>1</v>
      </c>
      <c r="S300" s="677">
        <v>1</v>
      </c>
      <c r="T300" s="801"/>
      <c r="U300" s="802"/>
      <c r="W300" s="650"/>
      <c r="X300" s="803"/>
      <c r="Y300" s="804"/>
      <c r="Z300" s="804"/>
      <c r="AA300" s="804"/>
      <c r="AB300" s="803"/>
      <c r="AC300" s="803"/>
      <c r="AD300" s="803"/>
      <c r="AE300" s="803"/>
      <c r="AF300" s="803"/>
      <c r="AG300" s="803"/>
      <c r="AH300" s="804"/>
      <c r="AI300" s="804"/>
    </row>
    <row r="301" spans="1:35" s="648" customFormat="1" ht="60">
      <c r="A301" s="649">
        <v>2</v>
      </c>
      <c r="B301" s="798" t="s">
        <v>2114</v>
      </c>
      <c r="C301" s="920" t="s">
        <v>102</v>
      </c>
      <c r="D301" s="921">
        <v>97362</v>
      </c>
      <c r="E301" s="921" t="s">
        <v>106</v>
      </c>
      <c r="F301" s="847">
        <v>60</v>
      </c>
      <c r="G301" s="639">
        <v>4</v>
      </c>
      <c r="H301" s="807" t="s">
        <v>2114</v>
      </c>
      <c r="I301" s="779" t="s">
        <v>1532</v>
      </c>
      <c r="J301" s="800"/>
      <c r="K301" s="819"/>
      <c r="L301" s="689"/>
      <c r="M301" s="689"/>
      <c r="N301" s="689"/>
      <c r="O301" s="689"/>
      <c r="P301" s="689"/>
      <c r="Q301" s="689"/>
      <c r="R301" s="801"/>
      <c r="S301" s="801"/>
      <c r="T301" s="692">
        <v>1</v>
      </c>
      <c r="U301" s="244" t="s">
        <v>284</v>
      </c>
      <c r="W301" s="650"/>
      <c r="X301" s="803"/>
      <c r="Y301" s="804"/>
      <c r="Z301" s="804"/>
      <c r="AA301" s="804"/>
      <c r="AB301" s="803"/>
      <c r="AC301" s="803"/>
      <c r="AD301" s="803"/>
      <c r="AE301" s="803"/>
      <c r="AF301" s="803"/>
      <c r="AG301" s="803"/>
      <c r="AH301" s="804"/>
      <c r="AI301" s="804"/>
    </row>
    <row r="302" spans="1:35" s="648" customFormat="1">
      <c r="A302" s="649">
        <v>3</v>
      </c>
      <c r="B302" s="798" t="s">
        <v>2535</v>
      </c>
      <c r="C302" s="920"/>
      <c r="D302" s="921"/>
      <c r="E302" s="921"/>
      <c r="F302" s="245" t="s">
        <v>2536</v>
      </c>
      <c r="G302" s="639">
        <v>4</v>
      </c>
      <c r="H302" s="808" t="s">
        <v>2535</v>
      </c>
      <c r="I302" s="996" t="s">
        <v>1764</v>
      </c>
      <c r="J302" s="806"/>
      <c r="K302" s="1035">
        <v>1</v>
      </c>
      <c r="L302" s="677">
        <v>1</v>
      </c>
      <c r="M302" s="677"/>
      <c r="N302" s="677"/>
      <c r="O302" s="677"/>
      <c r="P302" s="677"/>
      <c r="Q302" s="677"/>
      <c r="R302" s="677">
        <v>1</v>
      </c>
      <c r="S302" s="677">
        <v>1</v>
      </c>
      <c r="T302" s="801"/>
      <c r="U302" s="802"/>
      <c r="W302" s="650"/>
      <c r="X302" s="803"/>
      <c r="Y302" s="804"/>
      <c r="Z302" s="804"/>
      <c r="AA302" s="804"/>
      <c r="AB302" s="803"/>
      <c r="AC302" s="803"/>
      <c r="AD302" s="803"/>
      <c r="AE302" s="803"/>
      <c r="AF302" s="803"/>
      <c r="AG302" s="803"/>
      <c r="AH302" s="804"/>
      <c r="AI302" s="804"/>
    </row>
    <row r="303" spans="1:35" s="648" customFormat="1" ht="45">
      <c r="A303" s="649">
        <v>2</v>
      </c>
      <c r="B303" s="798" t="s">
        <v>2115</v>
      </c>
      <c r="C303" s="920" t="s">
        <v>102</v>
      </c>
      <c r="D303" s="921">
        <v>91996</v>
      </c>
      <c r="E303" s="921" t="s">
        <v>106</v>
      </c>
      <c r="F303" s="847">
        <v>61</v>
      </c>
      <c r="G303" s="639">
        <v>4</v>
      </c>
      <c r="H303" s="807" t="s">
        <v>2115</v>
      </c>
      <c r="I303" s="779" t="s">
        <v>323</v>
      </c>
      <c r="J303" s="800"/>
      <c r="K303" s="819"/>
      <c r="L303" s="689"/>
      <c r="M303" s="689"/>
      <c r="N303" s="689"/>
      <c r="O303" s="689"/>
      <c r="P303" s="689"/>
      <c r="Q303" s="689"/>
      <c r="R303" s="801"/>
      <c r="S303" s="801"/>
      <c r="T303" s="692">
        <v>173</v>
      </c>
      <c r="U303" s="244" t="s">
        <v>284</v>
      </c>
      <c r="W303" s="650"/>
      <c r="X303" s="803"/>
      <c r="Y303" s="804"/>
      <c r="Z303" s="804"/>
      <c r="AA303" s="804"/>
      <c r="AB303" s="803"/>
      <c r="AC303" s="803"/>
      <c r="AD303" s="803"/>
      <c r="AE303" s="803"/>
      <c r="AF303" s="803"/>
      <c r="AG303" s="803"/>
      <c r="AH303" s="804"/>
      <c r="AI303" s="804"/>
    </row>
    <row r="304" spans="1:35" s="648" customFormat="1">
      <c r="A304" s="649">
        <v>3</v>
      </c>
      <c r="B304" s="798" t="s">
        <v>2537</v>
      </c>
      <c r="C304" s="920"/>
      <c r="D304" s="921"/>
      <c r="E304" s="921"/>
      <c r="F304" s="245" t="s">
        <v>2538</v>
      </c>
      <c r="G304" s="639">
        <v>4</v>
      </c>
      <c r="H304" s="808" t="s">
        <v>2537</v>
      </c>
      <c r="I304" s="996" t="s">
        <v>1828</v>
      </c>
      <c r="J304" s="806" t="s">
        <v>1774</v>
      </c>
      <c r="K304" s="1035">
        <v>173</v>
      </c>
      <c r="L304" s="677">
        <v>1</v>
      </c>
      <c r="M304" s="677"/>
      <c r="N304" s="677"/>
      <c r="O304" s="677"/>
      <c r="P304" s="677"/>
      <c r="Q304" s="677"/>
      <c r="R304" s="677">
        <v>1</v>
      </c>
      <c r="S304" s="677">
        <v>173</v>
      </c>
      <c r="T304" s="801"/>
      <c r="U304" s="802"/>
      <c r="W304" s="650"/>
      <c r="X304" s="803"/>
      <c r="Y304" s="804"/>
      <c r="Z304" s="804"/>
      <c r="AA304" s="804"/>
      <c r="AB304" s="803"/>
      <c r="AC304" s="803"/>
      <c r="AD304" s="803"/>
      <c r="AE304" s="803"/>
      <c r="AF304" s="803"/>
      <c r="AG304" s="803"/>
      <c r="AH304" s="804"/>
      <c r="AI304" s="804"/>
    </row>
    <row r="305" spans="1:35" s="648" customFormat="1" ht="45">
      <c r="A305" s="649">
        <v>2</v>
      </c>
      <c r="B305" s="798" t="s">
        <v>2116</v>
      </c>
      <c r="C305" s="920" t="s">
        <v>102</v>
      </c>
      <c r="D305" s="921">
        <v>91961</v>
      </c>
      <c r="E305" s="921" t="s">
        <v>106</v>
      </c>
      <c r="F305" s="847">
        <v>62</v>
      </c>
      <c r="G305" s="639">
        <v>4</v>
      </c>
      <c r="H305" s="807" t="s">
        <v>2116</v>
      </c>
      <c r="I305" s="779" t="s">
        <v>321</v>
      </c>
      <c r="J305" s="800"/>
      <c r="K305" s="819"/>
      <c r="L305" s="689"/>
      <c r="M305" s="689"/>
      <c r="N305" s="689"/>
      <c r="O305" s="689"/>
      <c r="P305" s="689"/>
      <c r="Q305" s="689"/>
      <c r="R305" s="801"/>
      <c r="S305" s="801"/>
      <c r="T305" s="692">
        <v>3</v>
      </c>
      <c r="U305" s="244" t="s">
        <v>284</v>
      </c>
      <c r="W305" s="650"/>
      <c r="X305" s="803"/>
      <c r="Y305" s="804"/>
      <c r="Z305" s="804"/>
      <c r="AA305" s="804"/>
      <c r="AB305" s="803"/>
      <c r="AC305" s="803"/>
      <c r="AD305" s="803"/>
      <c r="AE305" s="803"/>
      <c r="AF305" s="803"/>
      <c r="AG305" s="803"/>
      <c r="AH305" s="804"/>
      <c r="AI305" s="804"/>
    </row>
    <row r="306" spans="1:35" s="648" customFormat="1">
      <c r="A306" s="649">
        <v>3</v>
      </c>
      <c r="B306" s="798" t="s">
        <v>2539</v>
      </c>
      <c r="C306" s="920"/>
      <c r="D306" s="921"/>
      <c r="E306" s="921"/>
      <c r="F306" s="245" t="s">
        <v>2540</v>
      </c>
      <c r="G306" s="639">
        <v>4</v>
      </c>
      <c r="H306" s="808" t="s">
        <v>2539</v>
      </c>
      <c r="I306" s="996" t="s">
        <v>1764</v>
      </c>
      <c r="J306" s="806" t="s">
        <v>1775</v>
      </c>
      <c r="K306" s="1035">
        <v>1</v>
      </c>
      <c r="L306" s="677">
        <v>3</v>
      </c>
      <c r="M306" s="677"/>
      <c r="N306" s="677"/>
      <c r="O306" s="677"/>
      <c r="P306" s="677"/>
      <c r="Q306" s="677"/>
      <c r="R306" s="677">
        <v>3</v>
      </c>
      <c r="S306" s="677">
        <v>3</v>
      </c>
      <c r="T306" s="801"/>
      <c r="U306" s="802"/>
      <c r="W306" s="650"/>
      <c r="X306" s="803"/>
      <c r="Y306" s="804"/>
      <c r="Z306" s="804"/>
      <c r="AA306" s="804"/>
      <c r="AB306" s="803"/>
      <c r="AC306" s="803"/>
      <c r="AD306" s="803"/>
      <c r="AE306" s="803"/>
      <c r="AF306" s="803"/>
      <c r="AG306" s="803"/>
      <c r="AH306" s="804"/>
      <c r="AI306" s="804"/>
    </row>
    <row r="307" spans="1:35" s="648" customFormat="1" ht="60">
      <c r="A307" s="649">
        <v>2</v>
      </c>
      <c r="B307" s="798" t="s">
        <v>2117</v>
      </c>
      <c r="C307" s="920" t="s">
        <v>102</v>
      </c>
      <c r="D307" s="921">
        <v>92023</v>
      </c>
      <c r="E307" s="921" t="s">
        <v>106</v>
      </c>
      <c r="F307" s="457">
        <v>63</v>
      </c>
      <c r="G307" s="639">
        <v>4</v>
      </c>
      <c r="H307" s="799" t="s">
        <v>2117</v>
      </c>
      <c r="I307" s="779" t="s">
        <v>324</v>
      </c>
      <c r="J307" s="800" t="s">
        <v>1665</v>
      </c>
      <c r="K307" s="819"/>
      <c r="L307" s="689"/>
      <c r="M307" s="689"/>
      <c r="N307" s="689"/>
      <c r="O307" s="689"/>
      <c r="P307" s="689"/>
      <c r="Q307" s="689"/>
      <c r="R307" s="801"/>
      <c r="S307" s="801"/>
      <c r="T307" s="692">
        <v>35</v>
      </c>
      <c r="U307" s="244" t="s">
        <v>284</v>
      </c>
      <c r="W307" s="650"/>
      <c r="X307" s="803"/>
      <c r="Y307" s="804"/>
      <c r="Z307" s="804"/>
      <c r="AA307" s="804"/>
      <c r="AB307" s="803"/>
      <c r="AC307" s="803"/>
      <c r="AD307" s="803"/>
      <c r="AE307" s="803"/>
      <c r="AF307" s="803"/>
      <c r="AG307" s="803"/>
      <c r="AH307" s="804"/>
      <c r="AI307" s="804"/>
    </row>
    <row r="308" spans="1:35" s="648" customFormat="1">
      <c r="A308" s="649">
        <v>3</v>
      </c>
      <c r="B308" s="798" t="s">
        <v>2541</v>
      </c>
      <c r="C308" s="920"/>
      <c r="D308" s="1021"/>
      <c r="E308" s="921"/>
      <c r="F308" s="950" t="s">
        <v>2542</v>
      </c>
      <c r="G308" s="639">
        <v>4</v>
      </c>
      <c r="H308" s="805" t="s">
        <v>2541</v>
      </c>
      <c r="I308" s="996" t="s">
        <v>1764</v>
      </c>
      <c r="J308" s="806" t="s">
        <v>1776</v>
      </c>
      <c r="K308" s="1035">
        <v>1</v>
      </c>
      <c r="L308" s="677">
        <v>35</v>
      </c>
      <c r="M308" s="677"/>
      <c r="N308" s="677"/>
      <c r="O308" s="677"/>
      <c r="P308" s="677"/>
      <c r="Q308" s="677"/>
      <c r="R308" s="677">
        <v>35</v>
      </c>
      <c r="S308" s="677">
        <v>35</v>
      </c>
      <c r="T308" s="801"/>
      <c r="U308" s="802"/>
      <c r="W308" s="650"/>
      <c r="X308" s="803"/>
      <c r="Y308" s="804"/>
      <c r="Z308" s="804"/>
      <c r="AA308" s="804"/>
      <c r="AB308" s="803"/>
      <c r="AC308" s="803"/>
      <c r="AD308" s="803"/>
      <c r="AE308" s="803"/>
      <c r="AF308" s="803"/>
      <c r="AG308" s="803"/>
      <c r="AH308" s="804"/>
      <c r="AI308" s="804"/>
    </row>
    <row r="309" spans="1:35" s="648" customFormat="1" ht="45">
      <c r="A309" s="649">
        <v>2</v>
      </c>
      <c r="B309" s="798" t="s">
        <v>2118</v>
      </c>
      <c r="C309" s="920" t="s">
        <v>102</v>
      </c>
      <c r="D309" s="921">
        <v>91969</v>
      </c>
      <c r="E309" s="921" t="s">
        <v>106</v>
      </c>
      <c r="F309" s="304">
        <v>64</v>
      </c>
      <c r="G309" s="639">
        <v>4</v>
      </c>
      <c r="H309" s="799" t="s">
        <v>2118</v>
      </c>
      <c r="I309" s="779" t="s">
        <v>322</v>
      </c>
      <c r="J309" s="800" t="s">
        <v>1665</v>
      </c>
      <c r="K309" s="819"/>
      <c r="L309" s="689"/>
      <c r="M309" s="689"/>
      <c r="N309" s="689"/>
      <c r="O309" s="689"/>
      <c r="P309" s="689"/>
      <c r="Q309" s="689"/>
      <c r="R309" s="801"/>
      <c r="S309" s="801"/>
      <c r="T309" s="692">
        <v>2</v>
      </c>
      <c r="U309" s="244" t="s">
        <v>284</v>
      </c>
      <c r="W309" s="650"/>
      <c r="X309" s="803"/>
      <c r="Y309" s="804"/>
      <c r="Z309" s="804"/>
      <c r="AA309" s="804"/>
      <c r="AB309" s="803"/>
      <c r="AC309" s="803"/>
      <c r="AD309" s="803"/>
      <c r="AE309" s="803"/>
      <c r="AF309" s="803"/>
      <c r="AG309" s="803"/>
      <c r="AH309" s="804"/>
      <c r="AI309" s="804"/>
    </row>
    <row r="310" spans="1:35" s="648" customFormat="1">
      <c r="A310" s="649">
        <v>3</v>
      </c>
      <c r="B310" s="798" t="s">
        <v>2543</v>
      </c>
      <c r="C310" s="920"/>
      <c r="D310" s="1021"/>
      <c r="E310" s="921"/>
      <c r="F310" s="950" t="s">
        <v>2544</v>
      </c>
      <c r="G310" s="639">
        <v>4</v>
      </c>
      <c r="H310" s="805" t="s">
        <v>2543</v>
      </c>
      <c r="I310" s="996" t="s">
        <v>1764</v>
      </c>
      <c r="J310" s="806" t="s">
        <v>1832</v>
      </c>
      <c r="K310" s="1035">
        <v>1</v>
      </c>
      <c r="L310" s="677">
        <v>2</v>
      </c>
      <c r="M310" s="677"/>
      <c r="N310" s="677"/>
      <c r="O310" s="677"/>
      <c r="P310" s="677"/>
      <c r="Q310" s="677"/>
      <c r="R310" s="677">
        <v>2</v>
      </c>
      <c r="S310" s="677">
        <v>2</v>
      </c>
      <c r="T310" s="801"/>
      <c r="U310" s="802"/>
      <c r="W310" s="650"/>
      <c r="X310" s="803"/>
      <c r="Y310" s="804"/>
      <c r="Z310" s="804"/>
      <c r="AA310" s="804"/>
      <c r="AB310" s="803"/>
      <c r="AC310" s="803"/>
      <c r="AD310" s="803"/>
      <c r="AE310" s="803"/>
      <c r="AF310" s="803"/>
      <c r="AG310" s="803"/>
      <c r="AH310" s="804"/>
      <c r="AI310" s="804"/>
    </row>
    <row r="311" spans="1:35" s="648" customFormat="1" ht="45">
      <c r="A311" s="649">
        <v>2</v>
      </c>
      <c r="B311" s="798" t="s">
        <v>2119</v>
      </c>
      <c r="C311" s="920" t="s">
        <v>106</v>
      </c>
      <c r="D311" s="921">
        <v>67</v>
      </c>
      <c r="E311" s="921" t="s">
        <v>106</v>
      </c>
      <c r="F311" s="847">
        <v>65</v>
      </c>
      <c r="G311" s="639">
        <v>4</v>
      </c>
      <c r="H311" s="807" t="s">
        <v>2119</v>
      </c>
      <c r="I311" s="779" t="s">
        <v>1697</v>
      </c>
      <c r="J311" s="800" t="s">
        <v>1665</v>
      </c>
      <c r="K311" s="819"/>
      <c r="L311" s="689"/>
      <c r="M311" s="689"/>
      <c r="N311" s="689"/>
      <c r="O311" s="689"/>
      <c r="P311" s="689"/>
      <c r="Q311" s="689"/>
      <c r="R311" s="801"/>
      <c r="S311" s="801"/>
      <c r="T311" s="692">
        <v>5</v>
      </c>
      <c r="U311" s="244" t="s">
        <v>394</v>
      </c>
      <c r="W311" s="650"/>
      <c r="X311" s="803"/>
      <c r="Y311" s="804"/>
      <c r="Z311" s="804"/>
      <c r="AA311" s="804"/>
      <c r="AB311" s="803"/>
      <c r="AC311" s="803"/>
      <c r="AD311" s="803"/>
      <c r="AE311" s="803"/>
      <c r="AF311" s="803"/>
      <c r="AG311" s="803"/>
      <c r="AH311" s="804"/>
      <c r="AI311" s="804"/>
    </row>
    <row r="312" spans="1:35" s="648" customFormat="1">
      <c r="A312" s="649">
        <v>3</v>
      </c>
      <c r="B312" s="798" t="s">
        <v>2545</v>
      </c>
      <c r="C312" s="920"/>
      <c r="D312" s="921"/>
      <c r="E312" s="921"/>
      <c r="F312" s="848" t="s">
        <v>2546</v>
      </c>
      <c r="G312" s="639">
        <v>4</v>
      </c>
      <c r="H312" s="808" t="s">
        <v>2545</v>
      </c>
      <c r="I312" s="996" t="s">
        <v>1764</v>
      </c>
      <c r="J312" s="806"/>
      <c r="K312" s="1035">
        <v>5</v>
      </c>
      <c r="L312" s="677">
        <v>1</v>
      </c>
      <c r="M312" s="677"/>
      <c r="N312" s="677"/>
      <c r="O312" s="677"/>
      <c r="P312" s="677"/>
      <c r="Q312" s="677"/>
      <c r="R312" s="677">
        <v>1</v>
      </c>
      <c r="S312" s="677">
        <v>5</v>
      </c>
      <c r="T312" s="801"/>
      <c r="U312" s="802"/>
      <c r="W312" s="650"/>
      <c r="X312" s="803"/>
      <c r="Y312" s="804"/>
      <c r="Z312" s="804"/>
      <c r="AA312" s="804"/>
      <c r="AB312" s="803"/>
      <c r="AC312" s="803"/>
      <c r="AD312" s="803"/>
      <c r="AE312" s="803"/>
      <c r="AF312" s="803"/>
      <c r="AG312" s="803"/>
      <c r="AH312" s="804"/>
      <c r="AI312" s="804"/>
    </row>
    <row r="313" spans="1:35" s="648" customFormat="1" ht="61.5" customHeight="1">
      <c r="A313" s="649">
        <v>2</v>
      </c>
      <c r="B313" s="798" t="s">
        <v>2120</v>
      </c>
      <c r="C313" s="920" t="s">
        <v>1441</v>
      </c>
      <c r="D313" s="921">
        <v>76</v>
      </c>
      <c r="E313" s="921" t="s">
        <v>109</v>
      </c>
      <c r="F313" s="847">
        <v>66</v>
      </c>
      <c r="G313" s="639">
        <v>4</v>
      </c>
      <c r="H313" s="807" t="s">
        <v>2120</v>
      </c>
      <c r="I313" s="779" t="s">
        <v>2121</v>
      </c>
      <c r="J313" s="800" t="s">
        <v>1665</v>
      </c>
      <c r="K313" s="819"/>
      <c r="L313" s="689"/>
      <c r="M313" s="689"/>
      <c r="N313" s="689"/>
      <c r="O313" s="689"/>
      <c r="P313" s="689"/>
      <c r="Q313" s="689"/>
      <c r="R313" s="801"/>
      <c r="S313" s="801"/>
      <c r="T313" s="692">
        <v>21</v>
      </c>
      <c r="U313" s="244" t="s">
        <v>385</v>
      </c>
      <c r="W313" s="650"/>
      <c r="X313" s="803"/>
      <c r="Y313" s="804"/>
      <c r="Z313" s="804"/>
      <c r="AA313" s="804"/>
      <c r="AB313" s="803"/>
      <c r="AC313" s="803"/>
      <c r="AD313" s="803"/>
      <c r="AE313" s="803"/>
      <c r="AF313" s="803"/>
      <c r="AG313" s="803"/>
      <c r="AH313" s="804"/>
      <c r="AI313" s="804"/>
    </row>
    <row r="314" spans="1:35" s="648" customFormat="1">
      <c r="A314" s="649">
        <v>3</v>
      </c>
      <c r="B314" s="798" t="s">
        <v>2547</v>
      </c>
      <c r="C314" s="920"/>
      <c r="D314" s="921"/>
      <c r="E314" s="921"/>
      <c r="F314" s="848" t="s">
        <v>2548</v>
      </c>
      <c r="G314" s="639">
        <v>4</v>
      </c>
      <c r="H314" s="808" t="s">
        <v>2547</v>
      </c>
      <c r="I314" s="996" t="s">
        <v>1764</v>
      </c>
      <c r="J314" s="806"/>
      <c r="K314" s="1035">
        <v>21</v>
      </c>
      <c r="L314" s="677">
        <v>1</v>
      </c>
      <c r="M314" s="677"/>
      <c r="N314" s="677"/>
      <c r="O314" s="677"/>
      <c r="P314" s="677"/>
      <c r="Q314" s="677"/>
      <c r="R314" s="677">
        <v>1</v>
      </c>
      <c r="S314" s="677">
        <v>21</v>
      </c>
      <c r="T314" s="801"/>
      <c r="U314" s="802"/>
      <c r="W314" s="650"/>
      <c r="X314" s="803"/>
      <c r="Y314" s="804"/>
      <c r="Z314" s="804"/>
      <c r="AA314" s="804"/>
      <c r="AB314" s="803"/>
      <c r="AC314" s="803"/>
      <c r="AD314" s="803"/>
      <c r="AE314" s="803"/>
      <c r="AF314" s="803"/>
      <c r="AG314" s="803"/>
      <c r="AH314" s="804"/>
      <c r="AI314" s="804"/>
    </row>
    <row r="315" spans="1:35" s="648" customFormat="1" ht="45">
      <c r="A315" s="649">
        <v>2</v>
      </c>
      <c r="B315" s="919" t="s">
        <v>2122</v>
      </c>
      <c r="C315" s="920" t="s">
        <v>106</v>
      </c>
      <c r="D315" s="921">
        <v>62</v>
      </c>
      <c r="E315" s="921" t="s">
        <v>106</v>
      </c>
      <c r="F315" s="921">
        <v>67</v>
      </c>
      <c r="G315" s="639">
        <v>4</v>
      </c>
      <c r="H315" s="807" t="s">
        <v>2122</v>
      </c>
      <c r="I315" s="779" t="s">
        <v>1732</v>
      </c>
      <c r="J315" s="800" t="s">
        <v>1665</v>
      </c>
      <c r="K315" s="819"/>
      <c r="L315" s="689"/>
      <c r="M315" s="689"/>
      <c r="N315" s="689"/>
      <c r="O315" s="689"/>
      <c r="P315" s="689"/>
      <c r="Q315" s="689"/>
      <c r="R315" s="801"/>
      <c r="S315" s="801"/>
      <c r="T315" s="692">
        <v>43</v>
      </c>
      <c r="U315" s="244" t="s">
        <v>1725</v>
      </c>
      <c r="W315" s="650"/>
      <c r="X315" s="803"/>
      <c r="Y315" s="804"/>
      <c r="Z315" s="804"/>
      <c r="AA315" s="804"/>
      <c r="AB315" s="803"/>
      <c r="AC315" s="803"/>
      <c r="AD315" s="803"/>
      <c r="AE315" s="803"/>
      <c r="AF315" s="803"/>
      <c r="AG315" s="803"/>
      <c r="AH315" s="804"/>
      <c r="AI315" s="804"/>
    </row>
    <row r="316" spans="1:35" s="648" customFormat="1">
      <c r="A316" s="649">
        <v>3</v>
      </c>
      <c r="B316" s="798" t="s">
        <v>2549</v>
      </c>
      <c r="C316" s="920"/>
      <c r="D316" s="921"/>
      <c r="E316" s="921"/>
      <c r="F316" s="245" t="s">
        <v>2550</v>
      </c>
      <c r="G316" s="639">
        <v>4</v>
      </c>
      <c r="H316" s="808" t="s">
        <v>2549</v>
      </c>
      <c r="I316" s="1012" t="s">
        <v>1699</v>
      </c>
      <c r="J316" s="806"/>
      <c r="K316" s="1035">
        <v>43</v>
      </c>
      <c r="L316" s="677">
        <v>1</v>
      </c>
      <c r="M316" s="677"/>
      <c r="N316" s="677"/>
      <c r="O316" s="677"/>
      <c r="P316" s="677"/>
      <c r="Q316" s="677"/>
      <c r="R316" s="677">
        <v>1</v>
      </c>
      <c r="S316" s="677">
        <v>43</v>
      </c>
      <c r="T316" s="801"/>
      <c r="U316" s="802"/>
      <c r="W316" s="650"/>
      <c r="X316" s="803"/>
      <c r="Y316" s="804"/>
      <c r="Z316" s="804"/>
      <c r="AA316" s="804"/>
      <c r="AB316" s="803"/>
      <c r="AC316" s="803"/>
      <c r="AD316" s="803"/>
      <c r="AE316" s="803"/>
      <c r="AF316" s="803"/>
      <c r="AG316" s="803"/>
      <c r="AH316" s="804"/>
      <c r="AI316" s="804"/>
    </row>
    <row r="317" spans="1:35" s="648" customFormat="1" ht="45">
      <c r="A317" s="649">
        <v>2</v>
      </c>
      <c r="B317" s="798" t="s">
        <v>2123</v>
      </c>
      <c r="C317" s="920" t="s">
        <v>106</v>
      </c>
      <c r="D317" s="921">
        <v>78</v>
      </c>
      <c r="E317" s="921" t="s">
        <v>106</v>
      </c>
      <c r="F317" s="847">
        <v>68</v>
      </c>
      <c r="G317" s="639">
        <v>4</v>
      </c>
      <c r="H317" s="807" t="s">
        <v>2123</v>
      </c>
      <c r="I317" s="779" t="s">
        <v>1733</v>
      </c>
      <c r="J317" s="800" t="s">
        <v>1665</v>
      </c>
      <c r="K317" s="819"/>
      <c r="L317" s="689"/>
      <c r="M317" s="689"/>
      <c r="N317" s="689"/>
      <c r="O317" s="689"/>
      <c r="P317" s="689"/>
      <c r="Q317" s="689"/>
      <c r="R317" s="801"/>
      <c r="S317" s="801"/>
      <c r="T317" s="692">
        <v>22</v>
      </c>
      <c r="U317" s="244" t="s">
        <v>1725</v>
      </c>
      <c r="W317" s="650"/>
      <c r="X317" s="803"/>
      <c r="Y317" s="804"/>
      <c r="Z317" s="804"/>
      <c r="AA317" s="804"/>
      <c r="AB317" s="803"/>
      <c r="AC317" s="803"/>
      <c r="AD317" s="803"/>
      <c r="AE317" s="803"/>
      <c r="AF317" s="803"/>
      <c r="AG317" s="803"/>
      <c r="AH317" s="804"/>
      <c r="AI317" s="804"/>
    </row>
    <row r="318" spans="1:35" s="648" customFormat="1">
      <c r="A318" s="649">
        <v>3</v>
      </c>
      <c r="B318" s="798" t="s">
        <v>2551</v>
      </c>
      <c r="C318" s="920"/>
      <c r="D318" s="921"/>
      <c r="E318" s="921"/>
      <c r="F318" s="245" t="s">
        <v>1734</v>
      </c>
      <c r="G318" s="639">
        <v>4</v>
      </c>
      <c r="H318" s="808" t="s">
        <v>2551</v>
      </c>
      <c r="I318" s="1012"/>
      <c r="J318" s="806"/>
      <c r="K318" s="1035">
        <v>22</v>
      </c>
      <c r="L318" s="677">
        <v>1</v>
      </c>
      <c r="M318" s="677"/>
      <c r="N318" s="677"/>
      <c r="O318" s="677"/>
      <c r="P318" s="677"/>
      <c r="Q318" s="677"/>
      <c r="R318" s="677">
        <v>1</v>
      </c>
      <c r="S318" s="677">
        <v>22</v>
      </c>
      <c r="T318" s="801"/>
      <c r="U318" s="802"/>
      <c r="W318" s="650"/>
      <c r="X318" s="803"/>
      <c r="Y318" s="804"/>
      <c r="Z318" s="804"/>
      <c r="AA318" s="804"/>
      <c r="AB318" s="803"/>
      <c r="AC318" s="803"/>
      <c r="AD318" s="803"/>
      <c r="AE318" s="803"/>
      <c r="AF318" s="803"/>
      <c r="AG318" s="803"/>
      <c r="AH318" s="804"/>
      <c r="AI318" s="804"/>
    </row>
    <row r="319" spans="1:35" s="648" customFormat="1" ht="60">
      <c r="A319" s="649">
        <v>2</v>
      </c>
      <c r="B319" s="798" t="s">
        <v>2124</v>
      </c>
      <c r="C319" s="920" t="s">
        <v>106</v>
      </c>
      <c r="D319" s="921">
        <v>103</v>
      </c>
      <c r="E319" s="921" t="s">
        <v>106</v>
      </c>
      <c r="F319" s="847">
        <v>69</v>
      </c>
      <c r="G319" s="639">
        <v>4</v>
      </c>
      <c r="H319" s="807" t="s">
        <v>2124</v>
      </c>
      <c r="I319" s="779" t="s">
        <v>2125</v>
      </c>
      <c r="J319" s="800" t="s">
        <v>1665</v>
      </c>
      <c r="K319" s="819"/>
      <c r="L319" s="689"/>
      <c r="M319" s="689"/>
      <c r="N319" s="689"/>
      <c r="O319" s="689"/>
      <c r="P319" s="689"/>
      <c r="Q319" s="689"/>
      <c r="R319" s="801"/>
      <c r="S319" s="801"/>
      <c r="T319" s="692">
        <v>9</v>
      </c>
      <c r="U319" s="244" t="s">
        <v>104</v>
      </c>
      <c r="W319" s="650"/>
      <c r="X319" s="803"/>
      <c r="Y319" s="804"/>
      <c r="Z319" s="804"/>
      <c r="AA319" s="804"/>
      <c r="AB319" s="803"/>
      <c r="AC319" s="803"/>
      <c r="AD319" s="803"/>
      <c r="AE319" s="803"/>
      <c r="AF319" s="803"/>
      <c r="AG319" s="803"/>
      <c r="AH319" s="804"/>
      <c r="AI319" s="804"/>
    </row>
    <row r="320" spans="1:35" s="648" customFormat="1">
      <c r="A320" s="649">
        <v>3</v>
      </c>
      <c r="B320" s="798" t="s">
        <v>2552</v>
      </c>
      <c r="C320" s="920"/>
      <c r="D320" s="921"/>
      <c r="E320" s="921"/>
      <c r="F320" s="245" t="s">
        <v>1780</v>
      </c>
      <c r="G320" s="639">
        <v>4</v>
      </c>
      <c r="H320" s="808" t="s">
        <v>2552</v>
      </c>
      <c r="I320" s="1012"/>
      <c r="J320" s="806"/>
      <c r="K320" s="1035">
        <v>3</v>
      </c>
      <c r="L320" s="677">
        <v>3</v>
      </c>
      <c r="M320" s="677"/>
      <c r="N320" s="677"/>
      <c r="O320" s="677"/>
      <c r="P320" s="677"/>
      <c r="Q320" s="677"/>
      <c r="R320" s="677">
        <v>3</v>
      </c>
      <c r="S320" s="677">
        <v>9</v>
      </c>
      <c r="T320" s="801"/>
      <c r="U320" s="802"/>
      <c r="W320" s="650"/>
      <c r="X320" s="803"/>
      <c r="Y320" s="804"/>
      <c r="Z320" s="804"/>
      <c r="AA320" s="804"/>
      <c r="AB320" s="803"/>
      <c r="AC320" s="803"/>
      <c r="AD320" s="803"/>
      <c r="AE320" s="803"/>
      <c r="AF320" s="803"/>
      <c r="AG320" s="803"/>
      <c r="AH320" s="804"/>
      <c r="AI320" s="804"/>
    </row>
    <row r="321" spans="1:35" s="648" customFormat="1" ht="100.5" customHeight="1">
      <c r="A321" s="649">
        <v>2</v>
      </c>
      <c r="B321" s="798" t="s">
        <v>2126</v>
      </c>
      <c r="C321" s="920" t="s">
        <v>102</v>
      </c>
      <c r="D321" s="921">
        <v>96562</v>
      </c>
      <c r="E321" s="921" t="s">
        <v>106</v>
      </c>
      <c r="F321" s="847">
        <v>70</v>
      </c>
      <c r="G321" s="639">
        <v>4</v>
      </c>
      <c r="H321" s="807" t="s">
        <v>2126</v>
      </c>
      <c r="I321" s="779" t="s">
        <v>1549</v>
      </c>
      <c r="J321" s="800" t="s">
        <v>1665</v>
      </c>
      <c r="K321" s="819"/>
      <c r="L321" s="689"/>
      <c r="M321" s="689"/>
      <c r="N321" s="689"/>
      <c r="O321" s="689"/>
      <c r="P321" s="689"/>
      <c r="Q321" s="689"/>
      <c r="R321" s="801"/>
      <c r="S321" s="801"/>
      <c r="T321" s="692">
        <v>204</v>
      </c>
      <c r="U321" s="244" t="s">
        <v>104</v>
      </c>
      <c r="W321" s="650"/>
      <c r="X321" s="803"/>
      <c r="Y321" s="804"/>
      <c r="Z321" s="804"/>
      <c r="AA321" s="804"/>
      <c r="AB321" s="803"/>
      <c r="AC321" s="803"/>
      <c r="AD321" s="803"/>
      <c r="AE321" s="803"/>
      <c r="AF321" s="803"/>
      <c r="AG321" s="803"/>
      <c r="AH321" s="804"/>
      <c r="AI321" s="804"/>
    </row>
    <row r="322" spans="1:35" s="648" customFormat="1">
      <c r="A322" s="649">
        <v>4</v>
      </c>
      <c r="B322" s="798" t="s">
        <v>2553</v>
      </c>
      <c r="C322" s="920"/>
      <c r="D322" s="921"/>
      <c r="E322" s="921"/>
      <c r="F322" s="245" t="s">
        <v>1704</v>
      </c>
      <c r="G322" s="639">
        <v>4</v>
      </c>
      <c r="H322" s="808" t="s">
        <v>2553</v>
      </c>
      <c r="I322" s="1012" t="s">
        <v>1834</v>
      </c>
      <c r="J322" s="806" t="s">
        <v>1835</v>
      </c>
      <c r="K322" s="1035">
        <v>43</v>
      </c>
      <c r="L322" s="677">
        <v>3</v>
      </c>
      <c r="M322" s="677"/>
      <c r="N322" s="677"/>
      <c r="O322" s="677"/>
      <c r="P322" s="677"/>
      <c r="Q322" s="677"/>
      <c r="R322" s="677">
        <v>3</v>
      </c>
      <c r="S322" s="677">
        <v>129</v>
      </c>
      <c r="T322" s="801"/>
      <c r="U322" s="802"/>
      <c r="W322" s="650"/>
      <c r="X322" s="803"/>
      <c r="Y322" s="804"/>
      <c r="Z322" s="804"/>
      <c r="AA322" s="804"/>
      <c r="AB322" s="803"/>
      <c r="AC322" s="803"/>
      <c r="AD322" s="803"/>
      <c r="AE322" s="803"/>
      <c r="AF322" s="803"/>
      <c r="AG322" s="803"/>
      <c r="AH322" s="804"/>
      <c r="AI322" s="804"/>
    </row>
    <row r="323" spans="1:35" s="648" customFormat="1">
      <c r="A323" s="649">
        <v>4</v>
      </c>
      <c r="B323" s="798" t="s">
        <v>2554</v>
      </c>
      <c r="C323" s="920"/>
      <c r="D323" s="921"/>
      <c r="E323" s="921"/>
      <c r="F323" s="245" t="s">
        <v>2555</v>
      </c>
      <c r="G323" s="639">
        <v>4</v>
      </c>
      <c r="H323" s="808" t="s">
        <v>2554</v>
      </c>
      <c r="I323" s="1012" t="s">
        <v>1855</v>
      </c>
      <c r="J323" s="806" t="s">
        <v>1856</v>
      </c>
      <c r="K323" s="1035">
        <v>3</v>
      </c>
      <c r="L323" s="677">
        <v>3</v>
      </c>
      <c r="M323" s="677"/>
      <c r="N323" s="677"/>
      <c r="O323" s="677"/>
      <c r="P323" s="677"/>
      <c r="Q323" s="677"/>
      <c r="R323" s="677">
        <v>3</v>
      </c>
      <c r="S323" s="677">
        <v>9</v>
      </c>
      <c r="T323" s="801"/>
      <c r="U323" s="802"/>
      <c r="W323" s="650"/>
      <c r="X323" s="803"/>
      <c r="Y323" s="804"/>
      <c r="Z323" s="804"/>
      <c r="AA323" s="804"/>
      <c r="AB323" s="803"/>
      <c r="AC323" s="803"/>
      <c r="AD323" s="803"/>
      <c r="AE323" s="803"/>
      <c r="AF323" s="803"/>
      <c r="AG323" s="803"/>
      <c r="AH323" s="804"/>
      <c r="AI323" s="804"/>
    </row>
    <row r="324" spans="1:35" s="648" customFormat="1">
      <c r="A324" s="649">
        <v>4</v>
      </c>
      <c r="B324" s="798" t="s">
        <v>2556</v>
      </c>
      <c r="C324" s="920"/>
      <c r="D324" s="921"/>
      <c r="E324" s="921"/>
      <c r="F324" s="245" t="s">
        <v>1708</v>
      </c>
      <c r="G324" s="639">
        <v>4</v>
      </c>
      <c r="H324" s="808" t="s">
        <v>2556</v>
      </c>
      <c r="I324" s="1012" t="s">
        <v>1837</v>
      </c>
      <c r="J324" s="806" t="s">
        <v>1836</v>
      </c>
      <c r="K324" s="1035">
        <v>22</v>
      </c>
      <c r="L324" s="677">
        <v>3</v>
      </c>
      <c r="M324" s="677"/>
      <c r="N324" s="677"/>
      <c r="O324" s="677"/>
      <c r="P324" s="677"/>
      <c r="Q324" s="677"/>
      <c r="R324" s="677">
        <v>3</v>
      </c>
      <c r="S324" s="677">
        <v>66</v>
      </c>
      <c r="T324" s="801"/>
      <c r="U324" s="802"/>
      <c r="W324" s="650"/>
      <c r="X324" s="803"/>
      <c r="Y324" s="804"/>
      <c r="Z324" s="804"/>
      <c r="AA324" s="804"/>
      <c r="AB324" s="803"/>
      <c r="AC324" s="803"/>
      <c r="AD324" s="803"/>
      <c r="AE324" s="803"/>
      <c r="AF324" s="803"/>
      <c r="AG324" s="803"/>
      <c r="AH324" s="804"/>
      <c r="AI324" s="804"/>
    </row>
    <row r="325" spans="1:35" s="648" customFormat="1" ht="63" customHeight="1">
      <c r="A325" s="649">
        <v>2</v>
      </c>
      <c r="B325" s="798" t="s">
        <v>2127</v>
      </c>
      <c r="C325" s="920" t="s">
        <v>102</v>
      </c>
      <c r="D325" s="921">
        <v>1573</v>
      </c>
      <c r="E325" s="921" t="s">
        <v>109</v>
      </c>
      <c r="F325" s="847">
        <v>71</v>
      </c>
      <c r="G325" s="639">
        <v>4</v>
      </c>
      <c r="H325" s="807" t="s">
        <v>2127</v>
      </c>
      <c r="I325" s="779" t="s">
        <v>1959</v>
      </c>
      <c r="J325" s="800" t="s">
        <v>1665</v>
      </c>
      <c r="K325" s="819"/>
      <c r="L325" s="689"/>
      <c r="M325" s="689"/>
      <c r="N325" s="689"/>
      <c r="O325" s="689"/>
      <c r="P325" s="689"/>
      <c r="Q325" s="689"/>
      <c r="R325" s="801"/>
      <c r="S325" s="801"/>
      <c r="T325" s="692">
        <v>24</v>
      </c>
      <c r="U325" s="244" t="s">
        <v>385</v>
      </c>
      <c r="W325" s="650"/>
      <c r="X325" s="803"/>
      <c r="Y325" s="804"/>
      <c r="Z325" s="804"/>
      <c r="AA325" s="804"/>
      <c r="AB325" s="803"/>
      <c r="AC325" s="803"/>
      <c r="AD325" s="803"/>
      <c r="AE325" s="803"/>
      <c r="AF325" s="803"/>
      <c r="AG325" s="803"/>
      <c r="AH325" s="804"/>
      <c r="AI325" s="804"/>
    </row>
    <row r="326" spans="1:35" s="648" customFormat="1">
      <c r="A326" s="649">
        <v>3</v>
      </c>
      <c r="B326" s="798" t="s">
        <v>2557</v>
      </c>
      <c r="C326" s="920"/>
      <c r="D326" s="921"/>
      <c r="E326" s="921"/>
      <c r="F326" s="245" t="s">
        <v>2558</v>
      </c>
      <c r="G326" s="639">
        <v>4</v>
      </c>
      <c r="H326" s="808" t="s">
        <v>2557</v>
      </c>
      <c r="I326" s="1012" t="s">
        <v>1838</v>
      </c>
      <c r="J326" s="806"/>
      <c r="K326" s="1035">
        <v>24</v>
      </c>
      <c r="L326" s="677">
        <v>1</v>
      </c>
      <c r="M326" s="677"/>
      <c r="N326" s="677"/>
      <c r="O326" s="677"/>
      <c r="P326" s="677"/>
      <c r="Q326" s="677"/>
      <c r="R326" s="677">
        <v>1</v>
      </c>
      <c r="S326" s="677">
        <v>24</v>
      </c>
      <c r="T326" s="801"/>
      <c r="U326" s="802"/>
      <c r="W326" s="650"/>
      <c r="X326" s="803"/>
      <c r="Y326" s="804"/>
      <c r="Z326" s="804"/>
      <c r="AA326" s="804"/>
      <c r="AB326" s="803"/>
      <c r="AC326" s="803"/>
      <c r="AD326" s="803"/>
      <c r="AE326" s="803"/>
      <c r="AF326" s="803"/>
      <c r="AG326" s="803"/>
      <c r="AH326" s="804"/>
      <c r="AI326" s="804"/>
    </row>
    <row r="327" spans="1:35" s="648" customFormat="1" ht="73.5" customHeight="1">
      <c r="A327" s="649">
        <v>2</v>
      </c>
      <c r="B327" s="798" t="s">
        <v>2128</v>
      </c>
      <c r="C327" s="920" t="s">
        <v>102</v>
      </c>
      <c r="D327" s="921">
        <v>1574</v>
      </c>
      <c r="E327" s="921" t="s">
        <v>109</v>
      </c>
      <c r="F327" s="847">
        <v>72</v>
      </c>
      <c r="G327" s="639">
        <v>4</v>
      </c>
      <c r="H327" s="807" t="s">
        <v>2128</v>
      </c>
      <c r="I327" s="779" t="s">
        <v>1953</v>
      </c>
      <c r="J327" s="800" t="s">
        <v>1665</v>
      </c>
      <c r="K327" s="819"/>
      <c r="L327" s="689"/>
      <c r="M327" s="689"/>
      <c r="N327" s="689"/>
      <c r="O327" s="689"/>
      <c r="P327" s="689"/>
      <c r="Q327" s="689"/>
      <c r="R327" s="801"/>
      <c r="S327" s="801"/>
      <c r="T327" s="692">
        <v>10</v>
      </c>
      <c r="U327" s="244" t="s">
        <v>385</v>
      </c>
      <c r="W327" s="650"/>
      <c r="X327" s="803"/>
      <c r="Y327" s="804"/>
      <c r="Z327" s="804"/>
      <c r="AA327" s="804"/>
      <c r="AB327" s="803"/>
      <c r="AC327" s="803"/>
      <c r="AD327" s="803"/>
      <c r="AE327" s="803"/>
      <c r="AF327" s="803"/>
      <c r="AG327" s="803"/>
      <c r="AH327" s="804"/>
      <c r="AI327" s="804"/>
    </row>
    <row r="328" spans="1:35" s="648" customFormat="1">
      <c r="A328" s="649">
        <v>3</v>
      </c>
      <c r="B328" s="798" t="s">
        <v>2559</v>
      </c>
      <c r="C328" s="920"/>
      <c r="D328" s="921"/>
      <c r="E328" s="921"/>
      <c r="F328" s="245" t="s">
        <v>2560</v>
      </c>
      <c r="G328" s="639">
        <v>4</v>
      </c>
      <c r="H328" s="808" t="s">
        <v>2559</v>
      </c>
      <c r="I328" s="1012" t="s">
        <v>1839</v>
      </c>
      <c r="J328" s="806"/>
      <c r="K328" s="1035">
        <v>10</v>
      </c>
      <c r="L328" s="677">
        <v>1</v>
      </c>
      <c r="M328" s="677"/>
      <c r="N328" s="677"/>
      <c r="O328" s="677"/>
      <c r="P328" s="677"/>
      <c r="Q328" s="677"/>
      <c r="R328" s="677">
        <v>1</v>
      </c>
      <c r="S328" s="677">
        <v>10</v>
      </c>
      <c r="T328" s="801"/>
      <c r="U328" s="802"/>
      <c r="W328" s="650"/>
      <c r="X328" s="803"/>
      <c r="Y328" s="804"/>
      <c r="Z328" s="804"/>
      <c r="AA328" s="804"/>
      <c r="AB328" s="803"/>
      <c r="AC328" s="803"/>
      <c r="AD328" s="803"/>
      <c r="AE328" s="803"/>
      <c r="AF328" s="803"/>
      <c r="AG328" s="803"/>
      <c r="AH328" s="804"/>
      <c r="AI328" s="804"/>
    </row>
    <row r="329" spans="1:35" s="648" customFormat="1" ht="58.5" customHeight="1">
      <c r="A329" s="649">
        <v>2</v>
      </c>
      <c r="B329" s="798" t="s">
        <v>2129</v>
      </c>
      <c r="C329" s="920" t="s">
        <v>102</v>
      </c>
      <c r="D329" s="921">
        <v>1575</v>
      </c>
      <c r="E329" s="921" t="s">
        <v>109</v>
      </c>
      <c r="F329" s="847">
        <v>73</v>
      </c>
      <c r="G329" s="639">
        <v>4</v>
      </c>
      <c r="H329" s="807" t="s">
        <v>2129</v>
      </c>
      <c r="I329" s="779" t="s">
        <v>1954</v>
      </c>
      <c r="J329" s="800" t="s">
        <v>1665</v>
      </c>
      <c r="K329" s="819"/>
      <c r="L329" s="689"/>
      <c r="M329" s="689"/>
      <c r="N329" s="689"/>
      <c r="O329" s="689"/>
      <c r="P329" s="689"/>
      <c r="Q329" s="689"/>
      <c r="R329" s="801"/>
      <c r="S329" s="801"/>
      <c r="T329" s="692">
        <v>6</v>
      </c>
      <c r="U329" s="244" t="s">
        <v>385</v>
      </c>
      <c r="W329" s="650"/>
      <c r="X329" s="803"/>
      <c r="Y329" s="804"/>
      <c r="Z329" s="804"/>
      <c r="AA329" s="804"/>
      <c r="AB329" s="803"/>
      <c r="AC329" s="803"/>
      <c r="AD329" s="803"/>
      <c r="AE329" s="803"/>
      <c r="AF329" s="803"/>
      <c r="AG329" s="803"/>
      <c r="AH329" s="804"/>
      <c r="AI329" s="804"/>
    </row>
    <row r="330" spans="1:35" s="648" customFormat="1">
      <c r="A330" s="649">
        <v>3</v>
      </c>
      <c r="B330" s="798" t="s">
        <v>2561</v>
      </c>
      <c r="C330" s="920"/>
      <c r="D330" s="921"/>
      <c r="E330" s="921"/>
      <c r="F330" s="245" t="s">
        <v>2562</v>
      </c>
      <c r="G330" s="639">
        <v>4</v>
      </c>
      <c r="H330" s="808" t="s">
        <v>2561</v>
      </c>
      <c r="I330" s="1012" t="s">
        <v>1840</v>
      </c>
      <c r="J330" s="806"/>
      <c r="K330" s="1035">
        <v>6</v>
      </c>
      <c r="L330" s="677">
        <v>1</v>
      </c>
      <c r="M330" s="677"/>
      <c r="N330" s="677"/>
      <c r="O330" s="677"/>
      <c r="P330" s="677"/>
      <c r="Q330" s="677"/>
      <c r="R330" s="677">
        <v>1</v>
      </c>
      <c r="S330" s="677">
        <v>6</v>
      </c>
      <c r="T330" s="801"/>
      <c r="U330" s="802"/>
      <c r="W330" s="650"/>
      <c r="X330" s="803"/>
      <c r="Y330" s="804"/>
      <c r="Z330" s="804"/>
      <c r="AA330" s="804"/>
      <c r="AB330" s="803"/>
      <c r="AC330" s="803"/>
      <c r="AD330" s="803"/>
      <c r="AE330" s="803"/>
      <c r="AF330" s="803"/>
      <c r="AG330" s="803"/>
      <c r="AH330" s="804"/>
      <c r="AI330" s="804"/>
    </row>
    <row r="331" spans="1:35" s="648" customFormat="1" ht="60.75" customHeight="1">
      <c r="A331" s="649">
        <v>2</v>
      </c>
      <c r="B331" s="798" t="s">
        <v>2130</v>
      </c>
      <c r="C331" s="920" t="s">
        <v>102</v>
      </c>
      <c r="D331" s="921">
        <v>1576</v>
      </c>
      <c r="E331" s="921" t="s">
        <v>109</v>
      </c>
      <c r="F331" s="847">
        <v>74</v>
      </c>
      <c r="G331" s="639">
        <v>4</v>
      </c>
      <c r="H331" s="807" t="s">
        <v>2130</v>
      </c>
      <c r="I331" s="779" t="s">
        <v>1956</v>
      </c>
      <c r="J331" s="800" t="s">
        <v>1665</v>
      </c>
      <c r="K331" s="819"/>
      <c r="L331" s="689"/>
      <c r="M331" s="689"/>
      <c r="N331" s="689"/>
      <c r="O331" s="689"/>
      <c r="P331" s="689"/>
      <c r="Q331" s="689"/>
      <c r="R331" s="801"/>
      <c r="S331" s="801"/>
      <c r="T331" s="692">
        <v>2</v>
      </c>
      <c r="U331" s="244" t="s">
        <v>385</v>
      </c>
      <c r="W331" s="650"/>
      <c r="X331" s="803"/>
      <c r="Y331" s="804"/>
      <c r="Z331" s="804"/>
      <c r="AA331" s="804"/>
      <c r="AB331" s="803"/>
      <c r="AC331" s="803"/>
      <c r="AD331" s="803"/>
      <c r="AE331" s="803"/>
      <c r="AF331" s="803"/>
      <c r="AG331" s="803"/>
      <c r="AH331" s="804"/>
      <c r="AI331" s="804"/>
    </row>
    <row r="332" spans="1:35" s="648" customFormat="1">
      <c r="A332" s="649">
        <v>3</v>
      </c>
      <c r="B332" s="798" t="s">
        <v>2563</v>
      </c>
      <c r="C332" s="920"/>
      <c r="D332" s="921"/>
      <c r="E332" s="921"/>
      <c r="F332" s="245" t="s">
        <v>2564</v>
      </c>
      <c r="G332" s="639">
        <v>4</v>
      </c>
      <c r="H332" s="808" t="s">
        <v>2563</v>
      </c>
      <c r="I332" s="1012" t="s">
        <v>1841</v>
      </c>
      <c r="J332" s="806"/>
      <c r="K332" s="1035">
        <v>2</v>
      </c>
      <c r="L332" s="677">
        <v>1</v>
      </c>
      <c r="M332" s="677"/>
      <c r="N332" s="677"/>
      <c r="O332" s="677"/>
      <c r="P332" s="677"/>
      <c r="Q332" s="677"/>
      <c r="R332" s="677">
        <v>1</v>
      </c>
      <c r="S332" s="677">
        <v>2</v>
      </c>
      <c r="T332" s="801"/>
      <c r="U332" s="802"/>
      <c r="W332" s="650"/>
      <c r="X332" s="803"/>
      <c r="Y332" s="804"/>
      <c r="Z332" s="804"/>
      <c r="AA332" s="804"/>
      <c r="AB332" s="803"/>
      <c r="AC332" s="803"/>
      <c r="AD332" s="803"/>
      <c r="AE332" s="803"/>
      <c r="AF332" s="803"/>
      <c r="AG332" s="803"/>
      <c r="AH332" s="804"/>
      <c r="AI332" s="804"/>
    </row>
    <row r="333" spans="1:35" s="648" customFormat="1" ht="68.25" customHeight="1">
      <c r="A333" s="649">
        <v>2</v>
      </c>
      <c r="B333" s="798" t="s">
        <v>2131</v>
      </c>
      <c r="C333" s="920" t="s">
        <v>102</v>
      </c>
      <c r="D333" s="921">
        <v>1577</v>
      </c>
      <c r="E333" s="921" t="s">
        <v>109</v>
      </c>
      <c r="F333" s="847">
        <v>75</v>
      </c>
      <c r="G333" s="639">
        <v>4</v>
      </c>
      <c r="H333" s="807" t="s">
        <v>2131</v>
      </c>
      <c r="I333" s="779" t="s">
        <v>1957</v>
      </c>
      <c r="J333" s="800" t="s">
        <v>1665</v>
      </c>
      <c r="K333" s="819"/>
      <c r="L333" s="689"/>
      <c r="M333" s="689"/>
      <c r="N333" s="689"/>
      <c r="O333" s="689"/>
      <c r="P333" s="689"/>
      <c r="Q333" s="689"/>
      <c r="R333" s="801"/>
      <c r="S333" s="801"/>
      <c r="T333" s="692">
        <v>4</v>
      </c>
      <c r="U333" s="244" t="s">
        <v>385</v>
      </c>
      <c r="W333" s="650"/>
      <c r="X333" s="803"/>
      <c r="Y333" s="804"/>
      <c r="Z333" s="804"/>
      <c r="AA333" s="804"/>
      <c r="AB333" s="803"/>
      <c r="AC333" s="803"/>
      <c r="AD333" s="803"/>
      <c r="AE333" s="803"/>
      <c r="AF333" s="803"/>
      <c r="AG333" s="803"/>
      <c r="AH333" s="804"/>
      <c r="AI333" s="804"/>
    </row>
    <row r="334" spans="1:35" s="648" customFormat="1">
      <c r="A334" s="649">
        <v>3</v>
      </c>
      <c r="B334" s="798" t="s">
        <v>2565</v>
      </c>
      <c r="C334" s="920"/>
      <c r="D334" s="921"/>
      <c r="E334" s="921"/>
      <c r="F334" s="245" t="s">
        <v>1719</v>
      </c>
      <c r="G334" s="639">
        <v>4</v>
      </c>
      <c r="H334" s="808" t="s">
        <v>2565</v>
      </c>
      <c r="I334" s="1012" t="s">
        <v>1842</v>
      </c>
      <c r="J334" s="806"/>
      <c r="K334" s="1035">
        <v>4</v>
      </c>
      <c r="L334" s="677">
        <v>1</v>
      </c>
      <c r="M334" s="677"/>
      <c r="N334" s="677"/>
      <c r="O334" s="677"/>
      <c r="P334" s="677"/>
      <c r="Q334" s="677"/>
      <c r="R334" s="677">
        <v>1</v>
      </c>
      <c r="S334" s="677">
        <v>4</v>
      </c>
      <c r="T334" s="801"/>
      <c r="U334" s="802"/>
      <c r="W334" s="650"/>
      <c r="X334" s="803"/>
      <c r="Y334" s="804"/>
      <c r="Z334" s="804"/>
      <c r="AA334" s="804"/>
      <c r="AB334" s="803"/>
      <c r="AC334" s="803"/>
      <c r="AD334" s="803"/>
      <c r="AE334" s="803"/>
      <c r="AF334" s="803"/>
      <c r="AG334" s="803"/>
      <c r="AH334" s="804"/>
      <c r="AI334" s="804"/>
    </row>
    <row r="335" spans="1:35" s="648" customFormat="1" ht="60" customHeight="1">
      <c r="A335" s="649">
        <v>2</v>
      </c>
      <c r="B335" s="798" t="s">
        <v>2132</v>
      </c>
      <c r="C335" s="920" t="s">
        <v>102</v>
      </c>
      <c r="D335" s="921">
        <v>1578</v>
      </c>
      <c r="E335" s="921" t="s">
        <v>109</v>
      </c>
      <c r="F335" s="847">
        <v>76</v>
      </c>
      <c r="G335" s="639">
        <v>4</v>
      </c>
      <c r="H335" s="807" t="s">
        <v>2132</v>
      </c>
      <c r="I335" s="779" t="s">
        <v>1958</v>
      </c>
      <c r="J335" s="800" t="s">
        <v>1665</v>
      </c>
      <c r="K335" s="819"/>
      <c r="L335" s="689"/>
      <c r="M335" s="689"/>
      <c r="N335" s="689"/>
      <c r="O335" s="689"/>
      <c r="P335" s="689"/>
      <c r="Q335" s="689"/>
      <c r="R335" s="801"/>
      <c r="S335" s="801"/>
      <c r="T335" s="692">
        <v>6</v>
      </c>
      <c r="U335" s="244" t="s">
        <v>385</v>
      </c>
      <c r="W335" s="650"/>
      <c r="X335" s="803"/>
      <c r="Y335" s="804"/>
      <c r="Z335" s="804"/>
      <c r="AA335" s="804"/>
      <c r="AB335" s="803"/>
      <c r="AC335" s="803"/>
      <c r="AD335" s="803"/>
      <c r="AE335" s="803"/>
      <c r="AF335" s="803"/>
      <c r="AG335" s="803"/>
      <c r="AH335" s="804"/>
      <c r="AI335" s="804"/>
    </row>
    <row r="336" spans="1:35" s="648" customFormat="1">
      <c r="A336" s="649">
        <v>3</v>
      </c>
      <c r="B336" s="798" t="s">
        <v>2566</v>
      </c>
      <c r="C336" s="920"/>
      <c r="D336" s="921"/>
      <c r="E336" s="921"/>
      <c r="F336" s="245" t="s">
        <v>2567</v>
      </c>
      <c r="G336" s="639">
        <v>4</v>
      </c>
      <c r="H336" s="808" t="s">
        <v>2566</v>
      </c>
      <c r="I336" s="1012" t="s">
        <v>1843</v>
      </c>
      <c r="J336" s="806"/>
      <c r="K336" s="1035">
        <v>6</v>
      </c>
      <c r="L336" s="677">
        <v>1</v>
      </c>
      <c r="M336" s="677"/>
      <c r="N336" s="677"/>
      <c r="O336" s="677"/>
      <c r="P336" s="677"/>
      <c r="Q336" s="677"/>
      <c r="R336" s="677">
        <v>1</v>
      </c>
      <c r="S336" s="677">
        <v>6</v>
      </c>
      <c r="T336" s="801"/>
      <c r="U336" s="802"/>
      <c r="W336" s="650"/>
      <c r="X336" s="803"/>
      <c r="Y336" s="804"/>
      <c r="Z336" s="804"/>
      <c r="AA336" s="804"/>
      <c r="AB336" s="803"/>
      <c r="AC336" s="803"/>
      <c r="AD336" s="803"/>
      <c r="AE336" s="803"/>
      <c r="AF336" s="803"/>
      <c r="AG336" s="803"/>
      <c r="AH336" s="804"/>
      <c r="AI336" s="804"/>
    </row>
    <row r="337" spans="1:35" s="648" customFormat="1" ht="60">
      <c r="A337" s="649">
        <v>2</v>
      </c>
      <c r="B337" s="798" t="s">
        <v>2133</v>
      </c>
      <c r="C337" s="920" t="s">
        <v>102</v>
      </c>
      <c r="D337" s="921">
        <v>1579</v>
      </c>
      <c r="E337" s="921" t="s">
        <v>109</v>
      </c>
      <c r="F337" s="847">
        <v>77</v>
      </c>
      <c r="G337" s="639">
        <v>4</v>
      </c>
      <c r="H337" s="807" t="s">
        <v>2133</v>
      </c>
      <c r="I337" s="779" t="s">
        <v>1960</v>
      </c>
      <c r="J337" s="800" t="s">
        <v>1665</v>
      </c>
      <c r="K337" s="819"/>
      <c r="L337" s="689"/>
      <c r="M337" s="689"/>
      <c r="N337" s="689"/>
      <c r="O337" s="689"/>
      <c r="P337" s="689"/>
      <c r="Q337" s="689"/>
      <c r="R337" s="801"/>
      <c r="S337" s="801"/>
      <c r="T337" s="692">
        <v>5</v>
      </c>
      <c r="U337" s="244" t="s">
        <v>385</v>
      </c>
      <c r="W337" s="650"/>
      <c r="X337" s="803"/>
      <c r="Y337" s="804"/>
      <c r="Z337" s="804"/>
      <c r="AA337" s="804"/>
      <c r="AB337" s="803"/>
      <c r="AC337" s="803"/>
      <c r="AD337" s="803"/>
      <c r="AE337" s="803"/>
      <c r="AF337" s="803"/>
      <c r="AG337" s="803"/>
      <c r="AH337" s="804"/>
      <c r="AI337" s="804"/>
    </row>
    <row r="338" spans="1:35" s="648" customFormat="1">
      <c r="A338" s="649">
        <v>3</v>
      </c>
      <c r="B338" s="798" t="s">
        <v>2568</v>
      </c>
      <c r="C338" s="920"/>
      <c r="D338" s="921"/>
      <c r="E338" s="921"/>
      <c r="F338" s="245" t="s">
        <v>2569</v>
      </c>
      <c r="G338" s="639">
        <v>4</v>
      </c>
      <c r="H338" s="808" t="s">
        <v>2568</v>
      </c>
      <c r="I338" s="1012" t="s">
        <v>1844</v>
      </c>
      <c r="J338" s="806"/>
      <c r="K338" s="1035">
        <v>5</v>
      </c>
      <c r="L338" s="677">
        <v>1</v>
      </c>
      <c r="M338" s="677"/>
      <c r="N338" s="677"/>
      <c r="O338" s="677"/>
      <c r="P338" s="677"/>
      <c r="Q338" s="677"/>
      <c r="R338" s="677">
        <v>1</v>
      </c>
      <c r="S338" s="677">
        <v>5</v>
      </c>
      <c r="T338" s="801"/>
      <c r="U338" s="802"/>
      <c r="W338" s="650"/>
      <c r="X338" s="803"/>
      <c r="Y338" s="804"/>
      <c r="Z338" s="804"/>
      <c r="AA338" s="804"/>
      <c r="AB338" s="803"/>
      <c r="AC338" s="803"/>
      <c r="AD338" s="803"/>
      <c r="AE338" s="803"/>
      <c r="AF338" s="803"/>
      <c r="AG338" s="803"/>
      <c r="AH338" s="804"/>
      <c r="AI338" s="804"/>
    </row>
    <row r="339" spans="1:35" s="648" customFormat="1" ht="60">
      <c r="A339" s="649">
        <v>2</v>
      </c>
      <c r="B339" s="798" t="s">
        <v>2134</v>
      </c>
      <c r="C339" s="920" t="s">
        <v>102</v>
      </c>
      <c r="D339" s="921">
        <v>1580</v>
      </c>
      <c r="E339" s="921" t="s">
        <v>109</v>
      </c>
      <c r="F339" s="847">
        <v>78</v>
      </c>
      <c r="G339" s="639">
        <v>4</v>
      </c>
      <c r="H339" s="807" t="s">
        <v>2134</v>
      </c>
      <c r="I339" s="779" t="s">
        <v>1961</v>
      </c>
      <c r="J339" s="800" t="s">
        <v>1665</v>
      </c>
      <c r="K339" s="819"/>
      <c r="L339" s="689"/>
      <c r="M339" s="689"/>
      <c r="N339" s="689"/>
      <c r="O339" s="689"/>
      <c r="P339" s="689"/>
      <c r="Q339" s="689"/>
      <c r="R339" s="801"/>
      <c r="S339" s="801"/>
      <c r="T339" s="692">
        <v>18</v>
      </c>
      <c r="U339" s="244" t="s">
        <v>385</v>
      </c>
      <c r="W339" s="650"/>
      <c r="X339" s="803"/>
      <c r="Y339" s="804"/>
      <c r="Z339" s="804"/>
      <c r="AA339" s="804"/>
      <c r="AB339" s="803"/>
      <c r="AC339" s="803"/>
      <c r="AD339" s="803"/>
      <c r="AE339" s="803"/>
      <c r="AF339" s="803"/>
      <c r="AG339" s="803"/>
      <c r="AH339" s="804"/>
      <c r="AI339" s="804"/>
    </row>
    <row r="340" spans="1:35" s="648" customFormat="1" ht="30" customHeight="1">
      <c r="A340" s="649">
        <v>3</v>
      </c>
      <c r="B340" s="798" t="s">
        <v>2570</v>
      </c>
      <c r="C340" s="920"/>
      <c r="D340" s="921"/>
      <c r="E340" s="921"/>
      <c r="F340" s="245" t="s">
        <v>2571</v>
      </c>
      <c r="G340" s="639">
        <v>4</v>
      </c>
      <c r="H340" s="808" t="s">
        <v>2570</v>
      </c>
      <c r="I340" s="1012" t="s">
        <v>1845</v>
      </c>
      <c r="J340" s="806"/>
      <c r="K340" s="1035">
        <v>8</v>
      </c>
      <c r="L340" s="677">
        <v>1</v>
      </c>
      <c r="M340" s="677"/>
      <c r="N340" s="677"/>
      <c r="O340" s="677"/>
      <c r="P340" s="677"/>
      <c r="Q340" s="677"/>
      <c r="R340" s="677">
        <v>1</v>
      </c>
      <c r="S340" s="677">
        <v>8</v>
      </c>
      <c r="T340" s="801"/>
      <c r="U340" s="802"/>
      <c r="W340" s="650"/>
      <c r="X340" s="803"/>
      <c r="Y340" s="804"/>
      <c r="Z340" s="804"/>
      <c r="AA340" s="804"/>
      <c r="AB340" s="803"/>
      <c r="AC340" s="803"/>
      <c r="AD340" s="803"/>
      <c r="AE340" s="803"/>
      <c r="AF340" s="803"/>
      <c r="AG340" s="803"/>
      <c r="AH340" s="804"/>
      <c r="AI340" s="804"/>
    </row>
    <row r="341" spans="1:35" s="648" customFormat="1" ht="68.25" customHeight="1">
      <c r="A341" s="649">
        <v>2</v>
      </c>
      <c r="B341" s="798" t="s">
        <v>2135</v>
      </c>
      <c r="C341" s="920" t="s">
        <v>106</v>
      </c>
      <c r="D341" s="921">
        <v>102</v>
      </c>
      <c r="E341" s="921" t="s">
        <v>106</v>
      </c>
      <c r="F341" s="847">
        <v>79</v>
      </c>
      <c r="G341" s="639">
        <v>4</v>
      </c>
      <c r="H341" s="807" t="s">
        <v>2135</v>
      </c>
      <c r="I341" s="779" t="s">
        <v>2136</v>
      </c>
      <c r="J341" s="800" t="s">
        <v>1665</v>
      </c>
      <c r="K341" s="819"/>
      <c r="L341" s="689"/>
      <c r="M341" s="689"/>
      <c r="N341" s="689"/>
      <c r="O341" s="689"/>
      <c r="P341" s="689"/>
      <c r="Q341" s="689"/>
      <c r="R341" s="801"/>
      <c r="S341" s="801"/>
      <c r="T341" s="692">
        <v>6</v>
      </c>
      <c r="U341" s="244" t="s">
        <v>394</v>
      </c>
      <c r="W341" s="650"/>
      <c r="X341" s="803"/>
      <c r="Y341" s="804"/>
      <c r="Z341" s="804"/>
      <c r="AA341" s="804"/>
      <c r="AB341" s="803"/>
      <c r="AC341" s="803"/>
      <c r="AD341" s="803"/>
      <c r="AE341" s="803"/>
      <c r="AF341" s="803"/>
      <c r="AG341" s="803"/>
      <c r="AH341" s="804"/>
      <c r="AI341" s="804"/>
    </row>
    <row r="342" spans="1:35" s="648" customFormat="1" ht="30" customHeight="1">
      <c r="A342" s="649"/>
      <c r="B342" s="798"/>
      <c r="C342" s="920"/>
      <c r="D342" s="921"/>
      <c r="E342" s="921"/>
      <c r="F342" s="245" t="s">
        <v>2572</v>
      </c>
      <c r="G342" s="639">
        <v>4</v>
      </c>
      <c r="H342" s="808" t="s">
        <v>2573</v>
      </c>
      <c r="I342" s="1012"/>
      <c r="J342" s="806"/>
      <c r="K342" s="1035">
        <v>6</v>
      </c>
      <c r="L342" s="677">
        <v>1</v>
      </c>
      <c r="M342" s="677"/>
      <c r="N342" s="677"/>
      <c r="O342" s="677"/>
      <c r="P342" s="677"/>
      <c r="Q342" s="677"/>
      <c r="R342" s="677">
        <v>1</v>
      </c>
      <c r="S342" s="677">
        <v>6</v>
      </c>
      <c r="T342" s="801"/>
      <c r="U342" s="802"/>
      <c r="W342" s="650"/>
      <c r="X342" s="803"/>
      <c r="Y342" s="804"/>
      <c r="Z342" s="804"/>
      <c r="AA342" s="804"/>
      <c r="AB342" s="803"/>
      <c r="AC342" s="803"/>
      <c r="AD342" s="803"/>
      <c r="AE342" s="803"/>
      <c r="AF342" s="803"/>
      <c r="AG342" s="803"/>
      <c r="AH342" s="804"/>
      <c r="AI342" s="804"/>
    </row>
    <row r="343" spans="1:35" s="648" customFormat="1" ht="59.25" customHeight="1">
      <c r="A343" s="649">
        <v>2</v>
      </c>
      <c r="B343" s="798" t="s">
        <v>2137</v>
      </c>
      <c r="C343" s="920" t="s">
        <v>1441</v>
      </c>
      <c r="D343" s="921">
        <v>77</v>
      </c>
      <c r="E343" s="921" t="s">
        <v>109</v>
      </c>
      <c r="F343" s="847">
        <v>80</v>
      </c>
      <c r="G343" s="639">
        <v>4</v>
      </c>
      <c r="H343" s="807" t="s">
        <v>2137</v>
      </c>
      <c r="I343" s="779" t="s">
        <v>2138</v>
      </c>
      <c r="J343" s="800" t="s">
        <v>1665</v>
      </c>
      <c r="K343" s="819"/>
      <c r="L343" s="689"/>
      <c r="M343" s="689"/>
      <c r="N343" s="689"/>
      <c r="O343" s="689"/>
      <c r="P343" s="689"/>
      <c r="Q343" s="689"/>
      <c r="R343" s="801"/>
      <c r="S343" s="801"/>
      <c r="T343" s="692">
        <v>4</v>
      </c>
      <c r="U343" s="244" t="s">
        <v>1455</v>
      </c>
      <c r="W343" s="650"/>
      <c r="X343" s="803"/>
      <c r="Y343" s="804"/>
      <c r="Z343" s="804"/>
      <c r="AA343" s="804"/>
      <c r="AB343" s="803"/>
      <c r="AC343" s="803"/>
      <c r="AD343" s="803"/>
      <c r="AE343" s="803"/>
      <c r="AF343" s="803"/>
      <c r="AG343" s="803"/>
      <c r="AH343" s="804"/>
      <c r="AI343" s="804"/>
    </row>
    <row r="344" spans="1:35" s="648" customFormat="1" ht="30" customHeight="1">
      <c r="A344" s="649"/>
      <c r="B344" s="798"/>
      <c r="C344" s="920"/>
      <c r="D344" s="921"/>
      <c r="E344" s="921"/>
      <c r="F344" s="245" t="s">
        <v>2574</v>
      </c>
      <c r="G344" s="639">
        <v>4</v>
      </c>
      <c r="H344" s="808" t="s">
        <v>2575</v>
      </c>
      <c r="I344" s="1012"/>
      <c r="J344" s="806"/>
      <c r="K344" s="1035">
        <v>4</v>
      </c>
      <c r="L344" s="677">
        <v>1</v>
      </c>
      <c r="M344" s="677"/>
      <c r="N344" s="677"/>
      <c r="O344" s="677"/>
      <c r="P344" s="677"/>
      <c r="Q344" s="677"/>
      <c r="R344" s="677">
        <v>1</v>
      </c>
      <c r="S344" s="677">
        <v>4</v>
      </c>
      <c r="T344" s="801"/>
      <c r="U344" s="802"/>
      <c r="W344" s="650"/>
      <c r="X344" s="803"/>
      <c r="Y344" s="804"/>
      <c r="Z344" s="804"/>
      <c r="AA344" s="804"/>
      <c r="AB344" s="803"/>
      <c r="AC344" s="803"/>
      <c r="AD344" s="803"/>
      <c r="AE344" s="803"/>
      <c r="AF344" s="803"/>
      <c r="AG344" s="803"/>
      <c r="AH344" s="804"/>
      <c r="AI344" s="804"/>
    </row>
    <row r="345" spans="1:35" s="648" customFormat="1" ht="30">
      <c r="A345" s="649">
        <v>2</v>
      </c>
      <c r="B345" s="798" t="s">
        <v>2139</v>
      </c>
      <c r="C345" s="920" t="s">
        <v>1441</v>
      </c>
      <c r="D345" s="921">
        <v>52</v>
      </c>
      <c r="E345" s="921" t="s">
        <v>109</v>
      </c>
      <c r="F345" s="847">
        <v>81</v>
      </c>
      <c r="G345" s="639">
        <v>4</v>
      </c>
      <c r="H345" s="807" t="s">
        <v>2139</v>
      </c>
      <c r="I345" s="779" t="s">
        <v>2140</v>
      </c>
      <c r="J345" s="800" t="s">
        <v>1665</v>
      </c>
      <c r="K345" s="819"/>
      <c r="L345" s="689"/>
      <c r="M345" s="689"/>
      <c r="N345" s="689"/>
      <c r="O345" s="689"/>
      <c r="P345" s="689"/>
      <c r="Q345" s="689"/>
      <c r="R345" s="801"/>
      <c r="S345" s="801"/>
      <c r="T345" s="692">
        <v>1</v>
      </c>
      <c r="U345" s="244" t="s">
        <v>284</v>
      </c>
      <c r="W345" s="650"/>
      <c r="X345" s="803"/>
      <c r="Y345" s="804"/>
      <c r="Z345" s="804"/>
      <c r="AA345" s="804"/>
      <c r="AB345" s="803"/>
      <c r="AC345" s="803"/>
      <c r="AD345" s="803"/>
      <c r="AE345" s="803"/>
      <c r="AF345" s="803"/>
      <c r="AG345" s="803"/>
      <c r="AH345" s="804"/>
      <c r="AI345" s="804"/>
    </row>
    <row r="346" spans="1:35" s="648" customFormat="1">
      <c r="A346" s="649"/>
      <c r="B346" s="798"/>
      <c r="C346" s="920"/>
      <c r="D346" s="921"/>
      <c r="E346" s="921"/>
      <c r="F346" s="245" t="s">
        <v>2576</v>
      </c>
      <c r="G346" s="639">
        <v>4</v>
      </c>
      <c r="H346" s="808" t="s">
        <v>2577</v>
      </c>
      <c r="I346" s="1012"/>
      <c r="J346" s="806"/>
      <c r="K346" s="1035">
        <v>1</v>
      </c>
      <c r="L346" s="677">
        <v>1</v>
      </c>
      <c r="M346" s="677"/>
      <c r="N346" s="677"/>
      <c r="O346" s="677"/>
      <c r="P346" s="677"/>
      <c r="Q346" s="677"/>
      <c r="R346" s="677">
        <v>1</v>
      </c>
      <c r="S346" s="677">
        <v>1</v>
      </c>
      <c r="T346" s="801"/>
      <c r="U346" s="802"/>
      <c r="W346" s="650"/>
      <c r="X346" s="803"/>
      <c r="Y346" s="804"/>
      <c r="Z346" s="804"/>
      <c r="AA346" s="804"/>
      <c r="AB346" s="803"/>
      <c r="AC346" s="803"/>
      <c r="AD346" s="803"/>
      <c r="AE346" s="803"/>
      <c r="AF346" s="803"/>
      <c r="AG346" s="803"/>
      <c r="AH346" s="804"/>
      <c r="AI346" s="804"/>
    </row>
    <row r="347" spans="1:35" s="648" customFormat="1" ht="30">
      <c r="A347" s="649">
        <v>2</v>
      </c>
      <c r="B347" s="798" t="s">
        <v>2141</v>
      </c>
      <c r="C347" s="920" t="s">
        <v>1441</v>
      </c>
      <c r="D347" s="921">
        <v>55</v>
      </c>
      <c r="E347" s="921" t="s">
        <v>109</v>
      </c>
      <c r="F347" s="847">
        <v>82</v>
      </c>
      <c r="G347" s="639">
        <v>4</v>
      </c>
      <c r="H347" s="807" t="s">
        <v>2141</v>
      </c>
      <c r="I347" s="779" t="s">
        <v>2142</v>
      </c>
      <c r="J347" s="800" t="s">
        <v>1665</v>
      </c>
      <c r="K347" s="819"/>
      <c r="L347" s="689"/>
      <c r="M347" s="689"/>
      <c r="N347" s="689"/>
      <c r="O347" s="689"/>
      <c r="P347" s="689"/>
      <c r="Q347" s="689"/>
      <c r="R347" s="801"/>
      <c r="S347" s="801"/>
      <c r="T347" s="692">
        <v>27</v>
      </c>
      <c r="U347" s="244" t="s">
        <v>1725</v>
      </c>
      <c r="W347" s="650"/>
      <c r="X347" s="803"/>
      <c r="Y347" s="804"/>
      <c r="Z347" s="804"/>
      <c r="AA347" s="804"/>
      <c r="AB347" s="803"/>
      <c r="AC347" s="803"/>
      <c r="AD347" s="803"/>
      <c r="AE347" s="803"/>
      <c r="AF347" s="803"/>
      <c r="AG347" s="803"/>
      <c r="AH347" s="804"/>
      <c r="AI347" s="804"/>
    </row>
    <row r="348" spans="1:35" s="648" customFormat="1">
      <c r="A348" s="649"/>
      <c r="B348" s="798"/>
      <c r="C348" s="920"/>
      <c r="D348" s="921"/>
      <c r="E348" s="921"/>
      <c r="F348" s="245" t="s">
        <v>2578</v>
      </c>
      <c r="G348" s="639">
        <v>4</v>
      </c>
      <c r="H348" s="808" t="s">
        <v>2579</v>
      </c>
      <c r="I348" s="1012"/>
      <c r="J348" s="806"/>
      <c r="K348" s="1035">
        <v>27</v>
      </c>
      <c r="L348" s="677">
        <v>1</v>
      </c>
      <c r="M348" s="677"/>
      <c r="N348" s="677"/>
      <c r="O348" s="677"/>
      <c r="P348" s="677"/>
      <c r="Q348" s="677"/>
      <c r="R348" s="677">
        <v>1</v>
      </c>
      <c r="S348" s="677">
        <v>27</v>
      </c>
      <c r="T348" s="801"/>
      <c r="U348" s="802"/>
      <c r="W348" s="650"/>
      <c r="X348" s="803"/>
      <c r="Y348" s="804"/>
      <c r="Z348" s="804"/>
      <c r="AA348" s="804"/>
      <c r="AB348" s="803"/>
      <c r="AC348" s="803"/>
      <c r="AD348" s="803"/>
      <c r="AE348" s="803"/>
      <c r="AF348" s="803"/>
      <c r="AG348" s="803"/>
      <c r="AH348" s="804"/>
      <c r="AI348" s="804"/>
    </row>
    <row r="349" spans="1:35" s="648" customFormat="1" ht="30">
      <c r="A349" s="649">
        <v>2</v>
      </c>
      <c r="B349" s="798" t="s">
        <v>2143</v>
      </c>
      <c r="C349" s="920" t="s">
        <v>1441</v>
      </c>
      <c r="D349" s="921">
        <v>56</v>
      </c>
      <c r="E349" s="921" t="s">
        <v>109</v>
      </c>
      <c r="F349" s="847">
        <v>83</v>
      </c>
      <c r="G349" s="639">
        <v>4</v>
      </c>
      <c r="H349" s="807" t="s">
        <v>2143</v>
      </c>
      <c r="I349" s="779" t="s">
        <v>2144</v>
      </c>
      <c r="J349" s="800" t="s">
        <v>1665</v>
      </c>
      <c r="K349" s="819"/>
      <c r="L349" s="689"/>
      <c r="M349" s="689"/>
      <c r="N349" s="689"/>
      <c r="O349" s="689"/>
      <c r="P349" s="689"/>
      <c r="Q349" s="689"/>
      <c r="R349" s="801"/>
      <c r="S349" s="801"/>
      <c r="T349" s="692">
        <v>6</v>
      </c>
      <c r="U349" s="244" t="s">
        <v>1725</v>
      </c>
      <c r="W349" s="650"/>
      <c r="X349" s="803"/>
      <c r="Y349" s="804"/>
      <c r="Z349" s="804"/>
      <c r="AA349" s="804"/>
      <c r="AB349" s="803"/>
      <c r="AC349" s="803"/>
      <c r="AD349" s="803"/>
      <c r="AE349" s="803"/>
      <c r="AF349" s="803"/>
      <c r="AG349" s="803"/>
      <c r="AH349" s="804"/>
      <c r="AI349" s="804"/>
    </row>
    <row r="350" spans="1:35" s="648" customFormat="1">
      <c r="A350" s="649"/>
      <c r="B350" s="798"/>
      <c r="C350" s="920"/>
      <c r="D350" s="921"/>
      <c r="E350" s="921"/>
      <c r="F350" s="245" t="s">
        <v>2580</v>
      </c>
      <c r="G350" s="639">
        <v>4</v>
      </c>
      <c r="H350" s="808" t="s">
        <v>2581</v>
      </c>
      <c r="I350" s="1012"/>
      <c r="J350" s="806"/>
      <c r="K350" s="1035">
        <v>6</v>
      </c>
      <c r="L350" s="677">
        <v>1</v>
      </c>
      <c r="M350" s="677"/>
      <c r="N350" s="677"/>
      <c r="O350" s="677"/>
      <c r="P350" s="677"/>
      <c r="Q350" s="677"/>
      <c r="R350" s="677">
        <v>1</v>
      </c>
      <c r="S350" s="677">
        <v>6</v>
      </c>
      <c r="T350" s="801"/>
      <c r="U350" s="802"/>
      <c r="W350" s="650"/>
      <c r="X350" s="803"/>
      <c r="Y350" s="804"/>
      <c r="Z350" s="804"/>
      <c r="AA350" s="804"/>
      <c r="AB350" s="803"/>
      <c r="AC350" s="803"/>
      <c r="AD350" s="803"/>
      <c r="AE350" s="803"/>
      <c r="AF350" s="803"/>
      <c r="AG350" s="803"/>
      <c r="AH350" s="804"/>
      <c r="AI350" s="804"/>
    </row>
    <row r="351" spans="1:35" s="648" customFormat="1" ht="30">
      <c r="A351" s="649">
        <v>2</v>
      </c>
      <c r="B351" s="798" t="s">
        <v>2145</v>
      </c>
      <c r="C351" s="920" t="s">
        <v>1441</v>
      </c>
      <c r="D351" s="921">
        <v>79</v>
      </c>
      <c r="E351" s="921" t="s">
        <v>109</v>
      </c>
      <c r="F351" s="847">
        <v>84</v>
      </c>
      <c r="G351" s="639">
        <v>4</v>
      </c>
      <c r="H351" s="807" t="s">
        <v>2145</v>
      </c>
      <c r="I351" s="779" t="s">
        <v>2146</v>
      </c>
      <c r="J351" s="800" t="s">
        <v>1665</v>
      </c>
      <c r="K351" s="819"/>
      <c r="L351" s="689"/>
      <c r="M351" s="689"/>
      <c r="N351" s="689"/>
      <c r="O351" s="689"/>
      <c r="P351" s="689"/>
      <c r="Q351" s="689"/>
      <c r="R351" s="801"/>
      <c r="S351" s="801"/>
      <c r="T351" s="692">
        <v>2</v>
      </c>
      <c r="U351" s="244" t="s">
        <v>1725</v>
      </c>
      <c r="W351" s="650"/>
      <c r="X351" s="803"/>
      <c r="Y351" s="804"/>
      <c r="Z351" s="804"/>
      <c r="AA351" s="804"/>
      <c r="AB351" s="803"/>
      <c r="AC351" s="803"/>
      <c r="AD351" s="803"/>
      <c r="AE351" s="803"/>
      <c r="AF351" s="803"/>
      <c r="AG351" s="803"/>
      <c r="AH351" s="804"/>
      <c r="AI351" s="804"/>
    </row>
    <row r="352" spans="1:35" s="648" customFormat="1">
      <c r="A352" s="649"/>
      <c r="B352" s="798"/>
      <c r="C352" s="920"/>
      <c r="D352" s="921"/>
      <c r="E352" s="921"/>
      <c r="F352" s="245" t="s">
        <v>2582</v>
      </c>
      <c r="G352" s="639">
        <v>4</v>
      </c>
      <c r="H352" s="808" t="s">
        <v>2583</v>
      </c>
      <c r="I352" s="1012"/>
      <c r="J352" s="806"/>
      <c r="K352" s="1035">
        <v>2</v>
      </c>
      <c r="L352" s="677">
        <v>1</v>
      </c>
      <c r="M352" s="677"/>
      <c r="N352" s="677"/>
      <c r="O352" s="677"/>
      <c r="P352" s="677"/>
      <c r="Q352" s="677"/>
      <c r="R352" s="677">
        <v>1</v>
      </c>
      <c r="S352" s="677">
        <v>2</v>
      </c>
      <c r="T352" s="801"/>
      <c r="U352" s="802"/>
      <c r="W352" s="650"/>
      <c r="X352" s="803"/>
      <c r="Y352" s="804"/>
      <c r="Z352" s="804"/>
      <c r="AA352" s="804"/>
      <c r="AB352" s="803"/>
      <c r="AC352" s="803"/>
      <c r="AD352" s="803"/>
      <c r="AE352" s="803"/>
      <c r="AF352" s="803"/>
      <c r="AG352" s="803"/>
      <c r="AH352" s="804"/>
      <c r="AI352" s="804"/>
    </row>
    <row r="353" spans="1:35" s="648" customFormat="1" ht="30">
      <c r="A353" s="649">
        <v>2</v>
      </c>
      <c r="B353" s="798" t="s">
        <v>2147</v>
      </c>
      <c r="C353" s="920" t="s">
        <v>1441</v>
      </c>
      <c r="D353" s="921">
        <v>58</v>
      </c>
      <c r="E353" s="921" t="s">
        <v>109</v>
      </c>
      <c r="F353" s="847">
        <v>85</v>
      </c>
      <c r="G353" s="639">
        <v>4</v>
      </c>
      <c r="H353" s="807" t="s">
        <v>2147</v>
      </c>
      <c r="I353" s="779" t="s">
        <v>2148</v>
      </c>
      <c r="J353" s="800" t="s">
        <v>1665</v>
      </c>
      <c r="K353" s="819"/>
      <c r="L353" s="689"/>
      <c r="M353" s="689"/>
      <c r="N353" s="689"/>
      <c r="O353" s="689"/>
      <c r="P353" s="689"/>
      <c r="Q353" s="689"/>
      <c r="R353" s="801"/>
      <c r="S353" s="801"/>
      <c r="T353" s="692">
        <v>15</v>
      </c>
      <c r="U353" s="244" t="s">
        <v>1725</v>
      </c>
      <c r="W353" s="650"/>
      <c r="X353" s="803"/>
      <c r="Y353" s="804"/>
      <c r="Z353" s="804"/>
      <c r="AA353" s="804"/>
      <c r="AB353" s="803"/>
      <c r="AC353" s="803"/>
      <c r="AD353" s="803"/>
      <c r="AE353" s="803"/>
      <c r="AF353" s="803"/>
      <c r="AG353" s="803"/>
      <c r="AH353" s="804"/>
      <c r="AI353" s="804"/>
    </row>
    <row r="354" spans="1:35" s="648" customFormat="1">
      <c r="A354" s="649"/>
      <c r="B354" s="798"/>
      <c r="C354" s="920"/>
      <c r="D354" s="921"/>
      <c r="E354" s="921"/>
      <c r="F354" s="245" t="s">
        <v>2584</v>
      </c>
      <c r="G354" s="639">
        <v>4</v>
      </c>
      <c r="H354" s="808" t="s">
        <v>2585</v>
      </c>
      <c r="I354" s="1012"/>
      <c r="J354" s="806"/>
      <c r="K354" s="1035">
        <v>15</v>
      </c>
      <c r="L354" s="677">
        <v>1</v>
      </c>
      <c r="M354" s="677"/>
      <c r="N354" s="677"/>
      <c r="O354" s="677"/>
      <c r="P354" s="677"/>
      <c r="Q354" s="677"/>
      <c r="R354" s="677">
        <v>1</v>
      </c>
      <c r="S354" s="677">
        <v>15</v>
      </c>
      <c r="T354" s="801"/>
      <c r="U354" s="802"/>
      <c r="W354" s="650"/>
      <c r="X354" s="803"/>
      <c r="Y354" s="804"/>
      <c r="Z354" s="804"/>
      <c r="AA354" s="804"/>
      <c r="AB354" s="803"/>
      <c r="AC354" s="803"/>
      <c r="AD354" s="803"/>
      <c r="AE354" s="803"/>
      <c r="AF354" s="803"/>
      <c r="AG354" s="803"/>
      <c r="AH354" s="804"/>
      <c r="AI354" s="804"/>
    </row>
    <row r="355" spans="1:35" s="648" customFormat="1" ht="30">
      <c r="A355" s="649">
        <v>2</v>
      </c>
      <c r="B355" s="798" t="s">
        <v>2149</v>
      </c>
      <c r="C355" s="920" t="s">
        <v>1441</v>
      </c>
      <c r="D355" s="921">
        <v>60</v>
      </c>
      <c r="E355" s="921" t="s">
        <v>109</v>
      </c>
      <c r="F355" s="847">
        <v>86</v>
      </c>
      <c r="G355" s="639">
        <v>4</v>
      </c>
      <c r="H355" s="807" t="s">
        <v>2149</v>
      </c>
      <c r="I355" s="779" t="s">
        <v>2150</v>
      </c>
      <c r="J355" s="800" t="s">
        <v>1665</v>
      </c>
      <c r="K355" s="819"/>
      <c r="L355" s="689"/>
      <c r="M355" s="689"/>
      <c r="N355" s="689"/>
      <c r="O355" s="689"/>
      <c r="P355" s="689"/>
      <c r="Q355" s="689"/>
      <c r="R355" s="801"/>
      <c r="S355" s="801"/>
      <c r="T355" s="692">
        <v>3</v>
      </c>
      <c r="U355" s="244" t="s">
        <v>1725</v>
      </c>
      <c r="W355" s="650"/>
      <c r="X355" s="803"/>
      <c r="Y355" s="804"/>
      <c r="Z355" s="804"/>
      <c r="AA355" s="804"/>
      <c r="AB355" s="803"/>
      <c r="AC355" s="803"/>
      <c r="AD355" s="803"/>
      <c r="AE355" s="803"/>
      <c r="AF355" s="803"/>
      <c r="AG355" s="803"/>
      <c r="AH355" s="804"/>
      <c r="AI355" s="804"/>
    </row>
    <row r="356" spans="1:35" s="648" customFormat="1">
      <c r="A356" s="649">
        <v>3</v>
      </c>
      <c r="B356" s="798"/>
      <c r="C356" s="920"/>
      <c r="D356" s="921"/>
      <c r="E356" s="921"/>
      <c r="F356" s="245" t="s">
        <v>2586</v>
      </c>
      <c r="G356" s="639">
        <v>4</v>
      </c>
      <c r="H356" s="808" t="s">
        <v>2587</v>
      </c>
      <c r="I356" s="1012" t="s">
        <v>1777</v>
      </c>
      <c r="J356" s="806"/>
      <c r="K356" s="1035">
        <v>1</v>
      </c>
      <c r="L356" s="677">
        <v>1</v>
      </c>
      <c r="M356" s="677"/>
      <c r="N356" s="677"/>
      <c r="O356" s="677"/>
      <c r="P356" s="677"/>
      <c r="Q356" s="677"/>
      <c r="R356" s="677">
        <v>1</v>
      </c>
      <c r="S356" s="677">
        <v>1</v>
      </c>
      <c r="T356" s="801"/>
      <c r="U356" s="802"/>
      <c r="W356" s="650"/>
      <c r="X356" s="803"/>
      <c r="Y356" s="804"/>
      <c r="Z356" s="804"/>
      <c r="AA356" s="804"/>
      <c r="AB356" s="803"/>
      <c r="AC356" s="803"/>
      <c r="AD356" s="803"/>
      <c r="AE356" s="803"/>
      <c r="AF356" s="803"/>
      <c r="AG356" s="803"/>
      <c r="AH356" s="804"/>
      <c r="AI356" s="804"/>
    </row>
    <row r="357" spans="1:35" s="648" customFormat="1">
      <c r="A357" s="649">
        <v>3</v>
      </c>
      <c r="B357" s="798"/>
      <c r="C357" s="920"/>
      <c r="D357" s="921"/>
      <c r="E357" s="921"/>
      <c r="F357" s="245" t="s">
        <v>2588</v>
      </c>
      <c r="G357" s="639">
        <v>4</v>
      </c>
      <c r="H357" s="808" t="s">
        <v>2589</v>
      </c>
      <c r="I357" s="1012" t="s">
        <v>1683</v>
      </c>
      <c r="J357" s="806"/>
      <c r="K357" s="1035">
        <v>1</v>
      </c>
      <c r="L357" s="677">
        <v>1</v>
      </c>
      <c r="M357" s="677"/>
      <c r="N357" s="677"/>
      <c r="O357" s="677"/>
      <c r="P357" s="677"/>
      <c r="Q357" s="677"/>
      <c r="R357" s="677">
        <v>1</v>
      </c>
      <c r="S357" s="677">
        <v>1</v>
      </c>
      <c r="T357" s="801"/>
      <c r="U357" s="802"/>
      <c r="W357" s="650"/>
      <c r="X357" s="803"/>
      <c r="Y357" s="804"/>
      <c r="Z357" s="804"/>
      <c r="AA357" s="804"/>
      <c r="AB357" s="803"/>
      <c r="AC357" s="803"/>
      <c r="AD357" s="803"/>
      <c r="AE357" s="803"/>
      <c r="AF357" s="803"/>
      <c r="AG357" s="803"/>
      <c r="AH357" s="804"/>
      <c r="AI357" s="804"/>
    </row>
    <row r="358" spans="1:35" s="648" customFormat="1">
      <c r="A358" s="649">
        <v>3</v>
      </c>
      <c r="B358" s="798"/>
      <c r="C358" s="920"/>
      <c r="D358" s="921"/>
      <c r="E358" s="921"/>
      <c r="F358" s="245" t="s">
        <v>2590</v>
      </c>
      <c r="G358" s="639">
        <v>4</v>
      </c>
      <c r="H358" s="808" t="s">
        <v>2591</v>
      </c>
      <c r="I358" s="1012" t="s">
        <v>1685</v>
      </c>
      <c r="J358" s="806"/>
      <c r="K358" s="1035">
        <v>1</v>
      </c>
      <c r="L358" s="677">
        <v>1</v>
      </c>
      <c r="M358" s="677"/>
      <c r="N358" s="677"/>
      <c r="O358" s="677"/>
      <c r="P358" s="677"/>
      <c r="Q358" s="677"/>
      <c r="R358" s="677">
        <v>1</v>
      </c>
      <c r="S358" s="677">
        <v>1</v>
      </c>
      <c r="T358" s="801"/>
      <c r="U358" s="802"/>
      <c r="W358" s="650"/>
      <c r="X358" s="803"/>
      <c r="Y358" s="804"/>
      <c r="Z358" s="804"/>
      <c r="AA358" s="804"/>
      <c r="AB358" s="803"/>
      <c r="AC358" s="803"/>
      <c r="AD358" s="803"/>
      <c r="AE358" s="803"/>
      <c r="AF358" s="803"/>
      <c r="AG358" s="803"/>
      <c r="AH358" s="804"/>
      <c r="AI358" s="804"/>
    </row>
    <row r="359" spans="1:35" s="648" customFormat="1" ht="106.5" customHeight="1">
      <c r="A359" s="649">
        <v>2</v>
      </c>
      <c r="B359" s="798" t="s">
        <v>2151</v>
      </c>
      <c r="C359" s="920" t="s">
        <v>106</v>
      </c>
      <c r="D359" s="921">
        <v>79</v>
      </c>
      <c r="E359" s="921" t="s">
        <v>106</v>
      </c>
      <c r="F359" s="847">
        <v>87</v>
      </c>
      <c r="G359" s="639">
        <v>4</v>
      </c>
      <c r="H359" s="807" t="s">
        <v>2151</v>
      </c>
      <c r="I359" s="779" t="s">
        <v>2152</v>
      </c>
      <c r="J359" s="800" t="s">
        <v>1665</v>
      </c>
      <c r="K359" s="819"/>
      <c r="L359" s="689"/>
      <c r="M359" s="689"/>
      <c r="N359" s="689"/>
      <c r="O359" s="689"/>
      <c r="P359" s="689"/>
      <c r="Q359" s="689"/>
      <c r="R359" s="801"/>
      <c r="S359" s="801"/>
      <c r="T359" s="692">
        <v>45</v>
      </c>
      <c r="U359" s="244" t="s">
        <v>1725</v>
      </c>
      <c r="W359" s="650"/>
      <c r="X359" s="803"/>
      <c r="Y359" s="804"/>
      <c r="Z359" s="804"/>
      <c r="AA359" s="804"/>
      <c r="AB359" s="803"/>
      <c r="AC359" s="803"/>
      <c r="AD359" s="803"/>
      <c r="AE359" s="803"/>
      <c r="AF359" s="803"/>
      <c r="AG359" s="803"/>
      <c r="AH359" s="804"/>
      <c r="AI359" s="804"/>
    </row>
    <row r="360" spans="1:35" s="648" customFormat="1">
      <c r="A360" s="649"/>
      <c r="B360" s="798"/>
      <c r="C360" s="920"/>
      <c r="D360" s="921"/>
      <c r="E360" s="921"/>
      <c r="F360" s="245" t="s">
        <v>2592</v>
      </c>
      <c r="G360" s="639">
        <v>4</v>
      </c>
      <c r="H360" s="808" t="s">
        <v>2593</v>
      </c>
      <c r="I360" s="1012"/>
      <c r="J360" s="806"/>
      <c r="K360" s="1035">
        <v>45</v>
      </c>
      <c r="L360" s="677">
        <v>1</v>
      </c>
      <c r="M360" s="677"/>
      <c r="N360" s="677"/>
      <c r="O360" s="677"/>
      <c r="P360" s="677"/>
      <c r="Q360" s="677"/>
      <c r="R360" s="677">
        <v>1</v>
      </c>
      <c r="S360" s="677">
        <v>45</v>
      </c>
      <c r="T360" s="801"/>
      <c r="U360" s="802"/>
      <c r="W360" s="650"/>
      <c r="X360" s="803"/>
      <c r="Y360" s="804"/>
      <c r="Z360" s="804"/>
      <c r="AA360" s="804"/>
      <c r="AB360" s="803"/>
      <c r="AC360" s="803"/>
      <c r="AD360" s="803"/>
      <c r="AE360" s="803"/>
      <c r="AF360" s="803"/>
      <c r="AG360" s="803"/>
      <c r="AH360" s="804"/>
      <c r="AI360" s="804"/>
    </row>
    <row r="361" spans="1:35" s="648" customFormat="1" ht="102" customHeight="1">
      <c r="A361" s="649">
        <v>2</v>
      </c>
      <c r="B361" s="798" t="s">
        <v>2153</v>
      </c>
      <c r="C361" s="920" t="s">
        <v>106</v>
      </c>
      <c r="D361" s="921">
        <v>104</v>
      </c>
      <c r="E361" s="921" t="s">
        <v>106</v>
      </c>
      <c r="F361" s="847">
        <v>88</v>
      </c>
      <c r="G361" s="639">
        <v>4</v>
      </c>
      <c r="H361" s="807" t="s">
        <v>2153</v>
      </c>
      <c r="I361" s="779" t="s">
        <v>2154</v>
      </c>
      <c r="J361" s="800" t="s">
        <v>1665</v>
      </c>
      <c r="K361" s="819"/>
      <c r="L361" s="689"/>
      <c r="M361" s="689"/>
      <c r="N361" s="689"/>
      <c r="O361" s="689"/>
      <c r="P361" s="689"/>
      <c r="Q361" s="689"/>
      <c r="R361" s="801"/>
      <c r="S361" s="801"/>
      <c r="T361" s="692">
        <v>14</v>
      </c>
      <c r="U361" s="244" t="s">
        <v>394</v>
      </c>
      <c r="W361" s="650"/>
      <c r="X361" s="803"/>
      <c r="Y361" s="804"/>
      <c r="Z361" s="804"/>
      <c r="AA361" s="804"/>
      <c r="AB361" s="803"/>
      <c r="AC361" s="803"/>
      <c r="AD361" s="803"/>
      <c r="AE361" s="803"/>
      <c r="AF361" s="803"/>
      <c r="AG361" s="803"/>
      <c r="AH361" s="804"/>
      <c r="AI361" s="804"/>
    </row>
    <row r="362" spans="1:35" s="648" customFormat="1">
      <c r="A362" s="649">
        <v>3</v>
      </c>
      <c r="B362" s="798"/>
      <c r="C362" s="920"/>
      <c r="D362" s="921"/>
      <c r="E362" s="921"/>
      <c r="F362" s="245" t="s">
        <v>2594</v>
      </c>
      <c r="G362" s="639">
        <v>4</v>
      </c>
      <c r="H362" s="808" t="s">
        <v>2595</v>
      </c>
      <c r="I362" s="1012"/>
      <c r="J362" s="806"/>
      <c r="K362" s="1035">
        <v>14</v>
      </c>
      <c r="L362" s="677">
        <v>1</v>
      </c>
      <c r="M362" s="677"/>
      <c r="N362" s="677"/>
      <c r="O362" s="677"/>
      <c r="P362" s="677"/>
      <c r="Q362" s="677"/>
      <c r="R362" s="677">
        <v>1</v>
      </c>
      <c r="S362" s="677">
        <v>14</v>
      </c>
      <c r="T362" s="801"/>
      <c r="U362" s="802"/>
      <c r="W362" s="650"/>
      <c r="X362" s="803"/>
      <c r="Y362" s="804"/>
      <c r="Z362" s="804"/>
      <c r="AA362" s="804"/>
      <c r="AB362" s="803"/>
      <c r="AC362" s="803"/>
      <c r="AD362" s="803"/>
      <c r="AE362" s="803"/>
      <c r="AF362" s="803"/>
      <c r="AG362" s="803"/>
      <c r="AH362" s="804"/>
      <c r="AI362" s="804"/>
    </row>
    <row r="363" spans="1:35" s="648" customFormat="1" ht="69.75" customHeight="1">
      <c r="A363" s="649">
        <v>2</v>
      </c>
      <c r="B363" s="798" t="s">
        <v>2155</v>
      </c>
      <c r="C363" s="920" t="s">
        <v>102</v>
      </c>
      <c r="D363" s="921">
        <v>97592</v>
      </c>
      <c r="E363" s="921" t="s">
        <v>106</v>
      </c>
      <c r="F363" s="847">
        <v>89</v>
      </c>
      <c r="G363" s="639">
        <v>4</v>
      </c>
      <c r="H363" s="807" t="s">
        <v>2155</v>
      </c>
      <c r="I363" s="779" t="s">
        <v>1538</v>
      </c>
      <c r="J363" s="800" t="s">
        <v>1665</v>
      </c>
      <c r="K363" s="819"/>
      <c r="L363" s="689"/>
      <c r="M363" s="689"/>
      <c r="N363" s="689"/>
      <c r="O363" s="689"/>
      <c r="P363" s="689"/>
      <c r="Q363" s="689"/>
      <c r="R363" s="801"/>
      <c r="S363" s="801"/>
      <c r="T363" s="692">
        <v>4</v>
      </c>
      <c r="U363" s="244" t="s">
        <v>284</v>
      </c>
      <c r="W363" s="650"/>
      <c r="X363" s="803"/>
      <c r="Y363" s="804"/>
      <c r="Z363" s="804"/>
      <c r="AA363" s="804"/>
      <c r="AB363" s="803"/>
      <c r="AC363" s="803"/>
      <c r="AD363" s="803"/>
      <c r="AE363" s="803"/>
      <c r="AF363" s="803"/>
      <c r="AG363" s="803"/>
      <c r="AH363" s="804"/>
      <c r="AI363" s="804"/>
    </row>
    <row r="364" spans="1:35" s="648" customFormat="1">
      <c r="A364" s="649">
        <v>3</v>
      </c>
      <c r="B364" s="798"/>
      <c r="C364" s="920"/>
      <c r="D364" s="921"/>
      <c r="E364" s="921"/>
      <c r="F364" s="245" t="s">
        <v>2596</v>
      </c>
      <c r="G364" s="639">
        <v>4</v>
      </c>
      <c r="H364" s="808" t="s">
        <v>2597</v>
      </c>
      <c r="I364" s="1012"/>
      <c r="J364" s="806"/>
      <c r="K364" s="1035">
        <v>4</v>
      </c>
      <c r="L364" s="677">
        <v>1</v>
      </c>
      <c r="M364" s="677"/>
      <c r="N364" s="677"/>
      <c r="O364" s="677"/>
      <c r="P364" s="677"/>
      <c r="Q364" s="677"/>
      <c r="R364" s="677">
        <v>1</v>
      </c>
      <c r="S364" s="677">
        <v>4</v>
      </c>
      <c r="T364" s="801"/>
      <c r="U364" s="802"/>
      <c r="W364" s="650"/>
      <c r="X364" s="803"/>
      <c r="Y364" s="804"/>
      <c r="Z364" s="804"/>
      <c r="AA364" s="804"/>
      <c r="AB364" s="803"/>
      <c r="AC364" s="803"/>
      <c r="AD364" s="803"/>
      <c r="AE364" s="803"/>
      <c r="AF364" s="803"/>
      <c r="AG364" s="803"/>
      <c r="AH364" s="804"/>
      <c r="AI364" s="804"/>
    </row>
    <row r="365" spans="1:35" s="648" customFormat="1" ht="30">
      <c r="A365" s="649">
        <v>2</v>
      </c>
      <c r="B365" s="798" t="s">
        <v>2156</v>
      </c>
      <c r="C365" s="920" t="s">
        <v>1441</v>
      </c>
      <c r="D365" s="921">
        <v>70</v>
      </c>
      <c r="E365" s="921" t="s">
        <v>109</v>
      </c>
      <c r="F365" s="847">
        <v>90</v>
      </c>
      <c r="G365" s="639">
        <v>4</v>
      </c>
      <c r="H365" s="807" t="s">
        <v>2156</v>
      </c>
      <c r="I365" s="779" t="s">
        <v>2157</v>
      </c>
      <c r="J365" s="800" t="s">
        <v>1665</v>
      </c>
      <c r="K365" s="819"/>
      <c r="L365" s="689"/>
      <c r="M365" s="689"/>
      <c r="N365" s="689"/>
      <c r="O365" s="689"/>
      <c r="P365" s="689"/>
      <c r="Q365" s="689"/>
      <c r="R365" s="801"/>
      <c r="S365" s="801"/>
      <c r="T365" s="692">
        <v>62</v>
      </c>
      <c r="U365" s="244" t="s">
        <v>1725</v>
      </c>
      <c r="W365" s="650"/>
      <c r="X365" s="803"/>
      <c r="Y365" s="804"/>
      <c r="Z365" s="804"/>
      <c r="AA365" s="804"/>
      <c r="AB365" s="803"/>
      <c r="AC365" s="803"/>
      <c r="AD365" s="803"/>
      <c r="AE365" s="803"/>
      <c r="AF365" s="803"/>
      <c r="AG365" s="803"/>
      <c r="AH365" s="804"/>
      <c r="AI365" s="804"/>
    </row>
    <row r="366" spans="1:35" s="648" customFormat="1">
      <c r="A366" s="649">
        <v>3</v>
      </c>
      <c r="B366" s="798"/>
      <c r="C366" s="920"/>
      <c r="D366" s="921"/>
      <c r="E366" s="921"/>
      <c r="F366" s="245" t="s">
        <v>2598</v>
      </c>
      <c r="G366" s="639">
        <v>4</v>
      </c>
      <c r="H366" s="808" t="s">
        <v>2599</v>
      </c>
      <c r="I366" s="1012" t="s">
        <v>1777</v>
      </c>
      <c r="J366" s="806"/>
      <c r="K366" s="1035">
        <v>1</v>
      </c>
      <c r="L366" s="677">
        <v>22</v>
      </c>
      <c r="M366" s="677"/>
      <c r="N366" s="677"/>
      <c r="O366" s="677"/>
      <c r="P366" s="677"/>
      <c r="Q366" s="677"/>
      <c r="R366" s="677">
        <v>22</v>
      </c>
      <c r="S366" s="677">
        <v>22</v>
      </c>
      <c r="T366" s="801"/>
      <c r="U366" s="802"/>
      <c r="W366" s="650"/>
      <c r="X366" s="803"/>
      <c r="Y366" s="804"/>
      <c r="Z366" s="804"/>
      <c r="AA366" s="804"/>
      <c r="AB366" s="803"/>
      <c r="AC366" s="803"/>
      <c r="AD366" s="803"/>
      <c r="AE366" s="803"/>
      <c r="AF366" s="803"/>
      <c r="AG366" s="803"/>
      <c r="AH366" s="804"/>
      <c r="AI366" s="804"/>
    </row>
    <row r="367" spans="1:35" s="648" customFormat="1">
      <c r="A367" s="649">
        <v>3</v>
      </c>
      <c r="B367" s="798"/>
      <c r="C367" s="920"/>
      <c r="D367" s="921"/>
      <c r="E367" s="921"/>
      <c r="F367" s="245" t="s">
        <v>2600</v>
      </c>
      <c r="G367" s="639">
        <v>4</v>
      </c>
      <c r="H367" s="808" t="s">
        <v>2601</v>
      </c>
      <c r="I367" s="1012" t="s">
        <v>1683</v>
      </c>
      <c r="J367" s="806"/>
      <c r="K367" s="1035">
        <v>1</v>
      </c>
      <c r="L367" s="677">
        <v>20</v>
      </c>
      <c r="M367" s="677"/>
      <c r="N367" s="677"/>
      <c r="O367" s="677"/>
      <c r="P367" s="677"/>
      <c r="Q367" s="677"/>
      <c r="R367" s="677">
        <v>20</v>
      </c>
      <c r="S367" s="677">
        <v>20</v>
      </c>
      <c r="T367" s="801"/>
      <c r="U367" s="802"/>
      <c r="W367" s="650"/>
      <c r="X367" s="803"/>
      <c r="Y367" s="804"/>
      <c r="Z367" s="804"/>
      <c r="AA367" s="804"/>
      <c r="AB367" s="803"/>
      <c r="AC367" s="803"/>
      <c r="AD367" s="803"/>
      <c r="AE367" s="803"/>
      <c r="AF367" s="803"/>
      <c r="AG367" s="803"/>
      <c r="AH367" s="804"/>
      <c r="AI367" s="804"/>
    </row>
    <row r="368" spans="1:35" s="648" customFormat="1">
      <c r="A368" s="649">
        <v>3</v>
      </c>
      <c r="B368" s="798"/>
      <c r="C368" s="920"/>
      <c r="D368" s="921"/>
      <c r="E368" s="921"/>
      <c r="F368" s="245" t="s">
        <v>2600</v>
      </c>
      <c r="G368" s="639">
        <v>4</v>
      </c>
      <c r="H368" s="808" t="s">
        <v>2601</v>
      </c>
      <c r="I368" s="1012" t="s">
        <v>1685</v>
      </c>
      <c r="J368" s="806"/>
      <c r="K368" s="1035">
        <v>1</v>
      </c>
      <c r="L368" s="677">
        <v>20</v>
      </c>
      <c r="M368" s="677"/>
      <c r="N368" s="677"/>
      <c r="O368" s="677"/>
      <c r="P368" s="677"/>
      <c r="Q368" s="677"/>
      <c r="R368" s="677">
        <v>20</v>
      </c>
      <c r="S368" s="677">
        <v>20</v>
      </c>
      <c r="T368" s="801"/>
      <c r="U368" s="802"/>
      <c r="W368" s="650"/>
      <c r="X368" s="803"/>
      <c r="Y368" s="804"/>
      <c r="Z368" s="804"/>
      <c r="AA368" s="804"/>
      <c r="AB368" s="803"/>
      <c r="AC368" s="803"/>
      <c r="AD368" s="803"/>
      <c r="AE368" s="803"/>
      <c r="AF368" s="803"/>
      <c r="AG368" s="803"/>
      <c r="AH368" s="804"/>
      <c r="AI368" s="804"/>
    </row>
    <row r="369" spans="1:35" s="648" customFormat="1" ht="45">
      <c r="A369" s="649">
        <v>2</v>
      </c>
      <c r="B369" s="798" t="s">
        <v>2158</v>
      </c>
      <c r="C369" s="920" t="s">
        <v>1441</v>
      </c>
      <c r="D369" s="921">
        <v>67</v>
      </c>
      <c r="E369" s="921" t="s">
        <v>109</v>
      </c>
      <c r="F369" s="847">
        <v>91</v>
      </c>
      <c r="G369" s="639">
        <v>4</v>
      </c>
      <c r="H369" s="807" t="s">
        <v>2158</v>
      </c>
      <c r="I369" s="779" t="s">
        <v>2159</v>
      </c>
      <c r="J369" s="800" t="s">
        <v>1665</v>
      </c>
      <c r="K369" s="819"/>
      <c r="L369" s="689"/>
      <c r="M369" s="689"/>
      <c r="N369" s="689"/>
      <c r="O369" s="689"/>
      <c r="P369" s="689"/>
      <c r="Q369" s="689"/>
      <c r="R369" s="801"/>
      <c r="S369" s="801"/>
      <c r="T369" s="692">
        <v>6</v>
      </c>
      <c r="U369" s="244" t="s">
        <v>1725</v>
      </c>
      <c r="W369" s="650"/>
      <c r="X369" s="803"/>
      <c r="Y369" s="804"/>
      <c r="Z369" s="804"/>
      <c r="AA369" s="804"/>
      <c r="AB369" s="803"/>
      <c r="AC369" s="803"/>
      <c r="AD369" s="803"/>
      <c r="AE369" s="803"/>
      <c r="AF369" s="803"/>
      <c r="AG369" s="803"/>
      <c r="AH369" s="804"/>
      <c r="AI369" s="804"/>
    </row>
    <row r="370" spans="1:35" s="648" customFormat="1">
      <c r="A370" s="649">
        <v>3</v>
      </c>
      <c r="B370" s="798"/>
      <c r="C370" s="920"/>
      <c r="D370" s="921"/>
      <c r="E370" s="921"/>
      <c r="F370" s="245" t="s">
        <v>2602</v>
      </c>
      <c r="G370" s="639">
        <v>4</v>
      </c>
      <c r="H370" s="808" t="s">
        <v>2603</v>
      </c>
      <c r="I370" s="1012"/>
      <c r="J370" s="806"/>
      <c r="K370" s="1035">
        <v>6</v>
      </c>
      <c r="L370" s="677">
        <v>1</v>
      </c>
      <c r="M370" s="677"/>
      <c r="N370" s="677"/>
      <c r="O370" s="677"/>
      <c r="P370" s="677"/>
      <c r="Q370" s="677"/>
      <c r="R370" s="677">
        <v>1</v>
      </c>
      <c r="S370" s="677">
        <v>6</v>
      </c>
      <c r="T370" s="801"/>
      <c r="U370" s="802"/>
      <c r="W370" s="650"/>
      <c r="X370" s="803"/>
      <c r="Y370" s="804"/>
      <c r="Z370" s="804"/>
      <c r="AA370" s="804"/>
      <c r="AB370" s="803"/>
      <c r="AC370" s="803"/>
      <c r="AD370" s="803"/>
      <c r="AE370" s="803"/>
      <c r="AF370" s="803"/>
      <c r="AG370" s="803"/>
      <c r="AH370" s="804"/>
      <c r="AI370" s="804"/>
    </row>
    <row r="371" spans="1:35" s="648" customFormat="1" ht="45">
      <c r="A371" s="649">
        <v>2</v>
      </c>
      <c r="B371" s="798" t="s">
        <v>2160</v>
      </c>
      <c r="C371" s="920" t="s">
        <v>1441</v>
      </c>
      <c r="D371" s="921">
        <v>68</v>
      </c>
      <c r="E371" s="921" t="s">
        <v>109</v>
      </c>
      <c r="F371" s="847">
        <v>92</v>
      </c>
      <c r="G371" s="639">
        <v>4</v>
      </c>
      <c r="H371" s="807" t="s">
        <v>2160</v>
      </c>
      <c r="I371" s="779" t="s">
        <v>2161</v>
      </c>
      <c r="J371" s="800" t="s">
        <v>1665</v>
      </c>
      <c r="K371" s="819"/>
      <c r="L371" s="689"/>
      <c r="M371" s="689"/>
      <c r="N371" s="689"/>
      <c r="O371" s="689"/>
      <c r="P371" s="689"/>
      <c r="Q371" s="689"/>
      <c r="R371" s="801"/>
      <c r="S371" s="801"/>
      <c r="T371" s="692">
        <v>16</v>
      </c>
      <c r="U371" s="244" t="s">
        <v>1725</v>
      </c>
      <c r="W371" s="650"/>
      <c r="X371" s="803"/>
      <c r="Y371" s="804"/>
      <c r="Z371" s="804"/>
      <c r="AA371" s="804"/>
      <c r="AB371" s="803"/>
      <c r="AC371" s="803"/>
      <c r="AD371" s="803"/>
      <c r="AE371" s="803"/>
      <c r="AF371" s="803"/>
      <c r="AG371" s="803"/>
      <c r="AH371" s="804"/>
      <c r="AI371" s="804"/>
    </row>
    <row r="372" spans="1:35" s="648" customFormat="1">
      <c r="A372" s="649">
        <v>3</v>
      </c>
      <c r="B372" s="798"/>
      <c r="C372" s="920"/>
      <c r="D372" s="921"/>
      <c r="E372" s="921"/>
      <c r="F372" s="245" t="s">
        <v>2604</v>
      </c>
      <c r="G372" s="639">
        <v>4</v>
      </c>
      <c r="H372" s="808" t="s">
        <v>2605</v>
      </c>
      <c r="I372" s="1012"/>
      <c r="J372" s="806"/>
      <c r="K372" s="1035">
        <v>16</v>
      </c>
      <c r="L372" s="677">
        <v>1</v>
      </c>
      <c r="M372" s="677"/>
      <c r="N372" s="677"/>
      <c r="O372" s="677"/>
      <c r="P372" s="677"/>
      <c r="Q372" s="677"/>
      <c r="R372" s="677">
        <v>1</v>
      </c>
      <c r="S372" s="677">
        <v>16</v>
      </c>
      <c r="T372" s="801"/>
      <c r="U372" s="802"/>
      <c r="W372" s="650"/>
      <c r="X372" s="803"/>
      <c r="Y372" s="804"/>
      <c r="Z372" s="804"/>
      <c r="AA372" s="804"/>
      <c r="AB372" s="803"/>
      <c r="AC372" s="803"/>
      <c r="AD372" s="803"/>
      <c r="AE372" s="803"/>
      <c r="AF372" s="803"/>
      <c r="AG372" s="803"/>
      <c r="AH372" s="804"/>
      <c r="AI372" s="804"/>
    </row>
    <row r="373" spans="1:35" s="648" customFormat="1" ht="75">
      <c r="A373" s="649">
        <v>2</v>
      </c>
      <c r="B373" s="798" t="s">
        <v>2162</v>
      </c>
      <c r="C373" s="920" t="s">
        <v>106</v>
      </c>
      <c r="D373" s="921">
        <v>99</v>
      </c>
      <c r="E373" s="921" t="s">
        <v>106</v>
      </c>
      <c r="F373" s="847">
        <v>93</v>
      </c>
      <c r="G373" s="639">
        <v>4</v>
      </c>
      <c r="H373" s="807" t="s">
        <v>2162</v>
      </c>
      <c r="I373" s="779" t="s">
        <v>1818</v>
      </c>
      <c r="J373" s="800" t="s">
        <v>1778</v>
      </c>
      <c r="K373" s="819"/>
      <c r="L373" s="689"/>
      <c r="M373" s="689"/>
      <c r="N373" s="689"/>
      <c r="O373" s="689"/>
      <c r="P373" s="689"/>
      <c r="Q373" s="689"/>
      <c r="R373" s="801"/>
      <c r="S373" s="801"/>
      <c r="T373" s="692">
        <v>110</v>
      </c>
      <c r="U373" s="244" t="s">
        <v>394</v>
      </c>
      <c r="W373" s="650"/>
      <c r="X373" s="803"/>
      <c r="Y373" s="804"/>
      <c r="Z373" s="804"/>
      <c r="AA373" s="804"/>
      <c r="AB373" s="803"/>
      <c r="AC373" s="803"/>
      <c r="AD373" s="803"/>
      <c r="AE373" s="803"/>
      <c r="AF373" s="803"/>
      <c r="AG373" s="803"/>
      <c r="AH373" s="804"/>
      <c r="AI373" s="804"/>
    </row>
    <row r="374" spans="1:35" s="648" customFormat="1">
      <c r="A374" s="649">
        <v>3</v>
      </c>
      <c r="B374" s="798"/>
      <c r="C374" s="920"/>
      <c r="D374" s="921"/>
      <c r="E374" s="921"/>
      <c r="F374" s="245" t="s">
        <v>2606</v>
      </c>
      <c r="G374" s="639">
        <v>4</v>
      </c>
      <c r="H374" s="808" t="s">
        <v>2607</v>
      </c>
      <c r="I374" s="1012"/>
      <c r="J374" s="806"/>
      <c r="K374" s="1035">
        <v>110</v>
      </c>
      <c r="L374" s="677">
        <v>1</v>
      </c>
      <c r="M374" s="677"/>
      <c r="N374" s="677"/>
      <c r="O374" s="677"/>
      <c r="P374" s="677"/>
      <c r="Q374" s="677"/>
      <c r="R374" s="677">
        <v>1</v>
      </c>
      <c r="S374" s="677">
        <v>110</v>
      </c>
      <c r="T374" s="801"/>
      <c r="U374" s="802"/>
      <c r="W374" s="650"/>
      <c r="X374" s="803"/>
      <c r="Y374" s="804"/>
      <c r="Z374" s="804"/>
      <c r="AA374" s="804"/>
      <c r="AB374" s="803"/>
      <c r="AC374" s="803"/>
      <c r="AD374" s="803"/>
      <c r="AE374" s="803"/>
      <c r="AF374" s="803"/>
      <c r="AG374" s="803"/>
      <c r="AH374" s="804"/>
      <c r="AI374" s="804"/>
    </row>
    <row r="375" spans="1:35" s="648" customFormat="1" ht="75">
      <c r="A375" s="649">
        <v>2</v>
      </c>
      <c r="B375" s="798" t="s">
        <v>2163</v>
      </c>
      <c r="C375" s="920" t="s">
        <v>106</v>
      </c>
      <c r="D375" s="921">
        <v>100</v>
      </c>
      <c r="E375" s="921" t="s">
        <v>106</v>
      </c>
      <c r="F375" s="847">
        <v>94</v>
      </c>
      <c r="G375" s="639">
        <v>4</v>
      </c>
      <c r="H375" s="807" t="s">
        <v>2163</v>
      </c>
      <c r="I375" s="779" t="s">
        <v>1820</v>
      </c>
      <c r="J375" s="800" t="s">
        <v>1778</v>
      </c>
      <c r="K375" s="819"/>
      <c r="L375" s="689"/>
      <c r="M375" s="689"/>
      <c r="N375" s="689"/>
      <c r="O375" s="689"/>
      <c r="P375" s="689"/>
      <c r="Q375" s="689"/>
      <c r="R375" s="801"/>
      <c r="S375" s="801"/>
      <c r="T375" s="692">
        <v>9</v>
      </c>
      <c r="U375" s="244" t="s">
        <v>394</v>
      </c>
      <c r="W375" s="650"/>
      <c r="X375" s="803"/>
      <c r="Y375" s="804"/>
      <c r="Z375" s="804"/>
      <c r="AA375" s="804"/>
      <c r="AB375" s="803"/>
      <c r="AC375" s="803"/>
      <c r="AD375" s="803"/>
      <c r="AE375" s="803"/>
      <c r="AF375" s="803"/>
      <c r="AG375" s="803"/>
      <c r="AH375" s="804"/>
      <c r="AI375" s="804"/>
    </row>
    <row r="376" spans="1:35" s="648" customFormat="1">
      <c r="A376" s="649">
        <v>3</v>
      </c>
      <c r="B376" s="798"/>
      <c r="C376" s="920"/>
      <c r="D376" s="921"/>
      <c r="E376" s="921"/>
      <c r="F376" s="245" t="s">
        <v>2608</v>
      </c>
      <c r="G376" s="639">
        <v>4</v>
      </c>
      <c r="H376" s="808" t="s">
        <v>2609</v>
      </c>
      <c r="I376" s="1012"/>
      <c r="J376" s="806"/>
      <c r="K376" s="1035">
        <v>9</v>
      </c>
      <c r="L376" s="677">
        <v>1</v>
      </c>
      <c r="M376" s="677"/>
      <c r="N376" s="677"/>
      <c r="O376" s="677"/>
      <c r="P376" s="677"/>
      <c r="Q376" s="677"/>
      <c r="R376" s="677">
        <v>1</v>
      </c>
      <c r="S376" s="677">
        <v>9</v>
      </c>
      <c r="T376" s="801"/>
      <c r="U376" s="802"/>
      <c r="W376" s="650"/>
      <c r="X376" s="803"/>
      <c r="Y376" s="804"/>
      <c r="Z376" s="804"/>
      <c r="AA376" s="804"/>
      <c r="AB376" s="803"/>
      <c r="AC376" s="803"/>
      <c r="AD376" s="803"/>
      <c r="AE376" s="803"/>
      <c r="AF376" s="803"/>
      <c r="AG376" s="803"/>
      <c r="AH376" s="804"/>
      <c r="AI376" s="804"/>
    </row>
    <row r="377" spans="1:35" s="648" customFormat="1" ht="42" customHeight="1">
      <c r="A377" s="649">
        <v>2</v>
      </c>
      <c r="B377" s="798" t="s">
        <v>2164</v>
      </c>
      <c r="C377" s="920" t="s">
        <v>109</v>
      </c>
      <c r="D377" s="921">
        <v>39178</v>
      </c>
      <c r="E377" s="921" t="s">
        <v>109</v>
      </c>
      <c r="F377" s="847">
        <v>95</v>
      </c>
      <c r="G377" s="639">
        <v>4</v>
      </c>
      <c r="H377" s="807" t="s">
        <v>2164</v>
      </c>
      <c r="I377" s="779" t="s">
        <v>1882</v>
      </c>
      <c r="J377" s="800" t="s">
        <v>1778</v>
      </c>
      <c r="K377" s="819"/>
      <c r="L377" s="689"/>
      <c r="M377" s="689"/>
      <c r="N377" s="689"/>
      <c r="O377" s="689"/>
      <c r="P377" s="689"/>
      <c r="Q377" s="689"/>
      <c r="R377" s="801"/>
      <c r="S377" s="801"/>
      <c r="T377" s="692">
        <v>78</v>
      </c>
      <c r="U377" s="244" t="s">
        <v>385</v>
      </c>
      <c r="W377" s="650"/>
      <c r="X377" s="803"/>
      <c r="Y377" s="804"/>
      <c r="Z377" s="804"/>
      <c r="AA377" s="804"/>
      <c r="AB377" s="803"/>
      <c r="AC377" s="803"/>
      <c r="AD377" s="803"/>
      <c r="AE377" s="803"/>
      <c r="AF377" s="803"/>
      <c r="AG377" s="803"/>
      <c r="AH377" s="804"/>
      <c r="AI377" s="804"/>
    </row>
    <row r="378" spans="1:35" s="648" customFormat="1">
      <c r="A378" s="649">
        <v>3</v>
      </c>
      <c r="B378" s="798"/>
      <c r="C378" s="920"/>
      <c r="D378" s="921"/>
      <c r="E378" s="921"/>
      <c r="F378" s="245" t="s">
        <v>2610</v>
      </c>
      <c r="G378" s="639">
        <v>4</v>
      </c>
      <c r="H378" s="808" t="s">
        <v>2611</v>
      </c>
      <c r="I378" s="1012"/>
      <c r="J378" s="806"/>
      <c r="K378" s="1035">
        <v>78</v>
      </c>
      <c r="L378" s="677">
        <v>1</v>
      </c>
      <c r="M378" s="677"/>
      <c r="N378" s="677"/>
      <c r="O378" s="677"/>
      <c r="P378" s="677"/>
      <c r="Q378" s="677"/>
      <c r="R378" s="677">
        <v>1</v>
      </c>
      <c r="S378" s="677">
        <v>78</v>
      </c>
      <c r="T378" s="801"/>
      <c r="U378" s="802"/>
      <c r="W378" s="650"/>
      <c r="X378" s="803"/>
      <c r="Y378" s="804"/>
      <c r="Z378" s="804"/>
      <c r="AA378" s="804"/>
      <c r="AB378" s="803"/>
      <c r="AC378" s="803"/>
      <c r="AD378" s="803"/>
      <c r="AE378" s="803"/>
      <c r="AF378" s="803"/>
      <c r="AG378" s="803"/>
      <c r="AH378" s="804"/>
      <c r="AI378" s="804"/>
    </row>
    <row r="379" spans="1:35" s="648" customFormat="1" ht="30">
      <c r="A379" s="649">
        <v>2</v>
      </c>
      <c r="B379" s="798" t="s">
        <v>2165</v>
      </c>
      <c r="C379" s="920" t="s">
        <v>109</v>
      </c>
      <c r="D379" s="921">
        <v>39179</v>
      </c>
      <c r="E379" s="921" t="s">
        <v>109</v>
      </c>
      <c r="F379" s="847">
        <v>96</v>
      </c>
      <c r="G379" s="639">
        <v>4</v>
      </c>
      <c r="H379" s="807" t="s">
        <v>2165</v>
      </c>
      <c r="I379" s="779" t="s">
        <v>1883</v>
      </c>
      <c r="J379" s="800" t="s">
        <v>1778</v>
      </c>
      <c r="K379" s="819"/>
      <c r="L379" s="689"/>
      <c r="M379" s="689"/>
      <c r="N379" s="689"/>
      <c r="O379" s="689"/>
      <c r="P379" s="689"/>
      <c r="Q379" s="689"/>
      <c r="R379" s="801"/>
      <c r="S379" s="801"/>
      <c r="T379" s="692">
        <v>5</v>
      </c>
      <c r="U379" s="244" t="s">
        <v>385</v>
      </c>
      <c r="W379" s="650"/>
      <c r="X379" s="803"/>
      <c r="Y379" s="804"/>
      <c r="Z379" s="804"/>
      <c r="AA379" s="804"/>
      <c r="AB379" s="803"/>
      <c r="AC379" s="803"/>
      <c r="AD379" s="803"/>
      <c r="AE379" s="803"/>
      <c r="AF379" s="803"/>
      <c r="AG379" s="803"/>
      <c r="AH379" s="804"/>
      <c r="AI379" s="804"/>
    </row>
    <row r="380" spans="1:35" s="648" customFormat="1">
      <c r="A380" s="649">
        <v>3</v>
      </c>
      <c r="B380" s="798"/>
      <c r="C380" s="920"/>
      <c r="D380" s="921"/>
      <c r="E380" s="921"/>
      <c r="F380" s="245" t="s">
        <v>2612</v>
      </c>
      <c r="G380" s="639">
        <v>4</v>
      </c>
      <c r="H380" s="808" t="s">
        <v>2613</v>
      </c>
      <c r="I380" s="1012"/>
      <c r="J380" s="806"/>
      <c r="K380" s="1035">
        <v>5</v>
      </c>
      <c r="L380" s="677">
        <v>1</v>
      </c>
      <c r="M380" s="677"/>
      <c r="N380" s="677"/>
      <c r="O380" s="677"/>
      <c r="P380" s="677"/>
      <c r="Q380" s="677"/>
      <c r="R380" s="677">
        <v>1</v>
      </c>
      <c r="S380" s="677">
        <v>5</v>
      </c>
      <c r="T380" s="801"/>
      <c r="U380" s="802"/>
      <c r="W380" s="650"/>
      <c r="X380" s="803"/>
      <c r="Y380" s="804"/>
      <c r="Z380" s="804"/>
      <c r="AA380" s="804"/>
      <c r="AB380" s="803"/>
      <c r="AC380" s="803"/>
      <c r="AD380" s="803"/>
      <c r="AE380" s="803"/>
      <c r="AF380" s="803"/>
      <c r="AG380" s="803"/>
      <c r="AH380" s="804"/>
      <c r="AI380" s="804"/>
    </row>
    <row r="381" spans="1:35" s="648" customFormat="1" ht="30">
      <c r="A381" s="649">
        <v>2</v>
      </c>
      <c r="B381" s="798" t="s">
        <v>2166</v>
      </c>
      <c r="C381" s="920" t="s">
        <v>106</v>
      </c>
      <c r="D381" s="921">
        <v>69</v>
      </c>
      <c r="E381" s="921" t="s">
        <v>106</v>
      </c>
      <c r="F381" s="847">
        <v>97</v>
      </c>
      <c r="G381" s="639">
        <v>4</v>
      </c>
      <c r="H381" s="807" t="s">
        <v>2166</v>
      </c>
      <c r="I381" s="779" t="s">
        <v>1781</v>
      </c>
      <c r="J381" s="800" t="s">
        <v>1778</v>
      </c>
      <c r="K381" s="819"/>
      <c r="L381" s="689"/>
      <c r="M381" s="689"/>
      <c r="N381" s="689"/>
      <c r="O381" s="689"/>
      <c r="P381" s="689"/>
      <c r="Q381" s="689"/>
      <c r="R381" s="801"/>
      <c r="S381" s="801"/>
      <c r="T381" s="692">
        <v>1</v>
      </c>
      <c r="U381" s="244" t="s">
        <v>394</v>
      </c>
      <c r="W381" s="650"/>
      <c r="X381" s="803"/>
      <c r="Y381" s="804"/>
      <c r="Z381" s="804"/>
      <c r="AA381" s="804"/>
      <c r="AB381" s="803"/>
      <c r="AC381" s="803"/>
      <c r="AD381" s="803"/>
      <c r="AE381" s="803"/>
      <c r="AF381" s="803"/>
      <c r="AG381" s="803"/>
      <c r="AH381" s="804"/>
      <c r="AI381" s="804"/>
    </row>
    <row r="382" spans="1:35" s="648" customFormat="1">
      <c r="A382" s="649">
        <v>3</v>
      </c>
      <c r="B382" s="798"/>
      <c r="C382" s="920"/>
      <c r="D382" s="921"/>
      <c r="E382" s="921"/>
      <c r="F382" s="245" t="s">
        <v>2614</v>
      </c>
      <c r="G382" s="639">
        <v>4</v>
      </c>
      <c r="H382" s="808" t="s">
        <v>2615</v>
      </c>
      <c r="I382" s="1012"/>
      <c r="J382" s="806"/>
      <c r="K382" s="1035">
        <v>1</v>
      </c>
      <c r="L382" s="677">
        <v>1</v>
      </c>
      <c r="M382" s="677"/>
      <c r="N382" s="677"/>
      <c r="O382" s="677"/>
      <c r="P382" s="677"/>
      <c r="Q382" s="677"/>
      <c r="R382" s="677">
        <v>1</v>
      </c>
      <c r="S382" s="677">
        <v>1</v>
      </c>
      <c r="T382" s="801"/>
      <c r="U382" s="802"/>
      <c r="W382" s="650"/>
      <c r="X382" s="803"/>
      <c r="Y382" s="804"/>
      <c r="Z382" s="804"/>
      <c r="AA382" s="804"/>
      <c r="AB382" s="803"/>
      <c r="AC382" s="803"/>
      <c r="AD382" s="803"/>
      <c r="AE382" s="803"/>
      <c r="AF382" s="803"/>
      <c r="AG382" s="803"/>
      <c r="AH382" s="804"/>
      <c r="AI382" s="804"/>
    </row>
    <row r="383" spans="1:35">
      <c r="A383" s="769">
        <v>2</v>
      </c>
      <c r="B383" s="459" t="s">
        <v>59</v>
      </c>
      <c r="C383" s="1018"/>
      <c r="D383" s="1018"/>
      <c r="E383" s="1020"/>
      <c r="F383" s="511">
        <v>0</v>
      </c>
      <c r="G383" s="639">
        <v>5</v>
      </c>
      <c r="H383" s="489" t="s">
        <v>59</v>
      </c>
      <c r="I383" s="1010" t="s">
        <v>1576</v>
      </c>
      <c r="J383" s="490"/>
      <c r="K383" s="490"/>
      <c r="L383" s="690"/>
      <c r="M383" s="690"/>
      <c r="N383" s="691"/>
      <c r="O383" s="691"/>
      <c r="P383" s="691"/>
      <c r="Q383" s="691"/>
      <c r="R383" s="491"/>
      <c r="S383" s="491"/>
      <c r="T383" s="491"/>
      <c r="U383" s="492"/>
      <c r="X383" s="949"/>
      <c r="AB383" s="949"/>
      <c r="AC383" s="949"/>
      <c r="AD383" s="949"/>
      <c r="AE383" s="949"/>
      <c r="AF383" s="949"/>
      <c r="AG383" s="949"/>
    </row>
    <row r="384" spans="1:35" s="648" customFormat="1">
      <c r="A384" s="649"/>
      <c r="B384" s="798"/>
      <c r="C384" s="920"/>
      <c r="D384" s="1021"/>
      <c r="E384" s="921"/>
      <c r="F384" s="863"/>
      <c r="G384" s="639">
        <v>5</v>
      </c>
      <c r="H384" s="489"/>
      <c r="I384" s="1010" t="s">
        <v>1628</v>
      </c>
      <c r="J384" s="490"/>
      <c r="K384" s="490"/>
      <c r="L384" s="690"/>
      <c r="M384" s="690"/>
      <c r="N384" s="691"/>
      <c r="O384" s="691"/>
      <c r="P384" s="691"/>
      <c r="Q384" s="691"/>
      <c r="R384" s="491"/>
      <c r="S384" s="491"/>
      <c r="T384" s="491"/>
      <c r="U384" s="492"/>
      <c r="W384" s="650"/>
      <c r="X384" s="803"/>
      <c r="Y384" s="804"/>
      <c r="Z384" s="804"/>
      <c r="AA384" s="804"/>
      <c r="AB384" s="803"/>
      <c r="AC384" s="803"/>
      <c r="AD384" s="803"/>
      <c r="AE384" s="803"/>
      <c r="AF384" s="803"/>
      <c r="AG384" s="803"/>
      <c r="AH384" s="804"/>
      <c r="AI384" s="804"/>
    </row>
    <row r="385" spans="1:35" s="648" customFormat="1" ht="116.25" customHeight="1">
      <c r="A385" s="649">
        <v>2</v>
      </c>
      <c r="B385" s="798" t="s">
        <v>2167</v>
      </c>
      <c r="C385" s="920" t="s">
        <v>106</v>
      </c>
      <c r="D385" s="921">
        <v>35</v>
      </c>
      <c r="E385" s="921" t="s">
        <v>106</v>
      </c>
      <c r="F385" s="457">
        <v>1</v>
      </c>
      <c r="G385" s="639">
        <v>5</v>
      </c>
      <c r="H385" s="799" t="s">
        <v>2167</v>
      </c>
      <c r="I385" s="779" t="s">
        <v>1629</v>
      </c>
      <c r="J385" s="800" t="s">
        <v>1622</v>
      </c>
      <c r="K385" s="819"/>
      <c r="L385" s="742"/>
      <c r="M385" s="689"/>
      <c r="N385" s="689"/>
      <c r="O385" s="689"/>
      <c r="P385" s="689"/>
      <c r="Q385" s="689"/>
      <c r="R385" s="801"/>
      <c r="S385" s="801"/>
      <c r="T385" s="692">
        <v>35</v>
      </c>
      <c r="U385" s="244" t="s">
        <v>111</v>
      </c>
      <c r="W385" s="650"/>
      <c r="X385" s="803"/>
      <c r="Y385" s="804"/>
      <c r="Z385" s="804"/>
      <c r="AA385" s="804"/>
      <c r="AB385" s="803"/>
      <c r="AC385" s="803"/>
      <c r="AD385" s="803"/>
      <c r="AE385" s="803"/>
      <c r="AF385" s="803"/>
      <c r="AG385" s="803"/>
      <c r="AH385" s="804"/>
      <c r="AI385" s="804"/>
    </row>
    <row r="386" spans="1:35" s="648" customFormat="1">
      <c r="A386" s="649">
        <v>3</v>
      </c>
      <c r="B386" s="798" t="s">
        <v>2616</v>
      </c>
      <c r="C386" s="920"/>
      <c r="D386" s="1021"/>
      <c r="E386" s="921"/>
      <c r="F386" s="863" t="s">
        <v>2025</v>
      </c>
      <c r="G386" s="639">
        <v>5</v>
      </c>
      <c r="H386" s="805" t="s">
        <v>2616</v>
      </c>
      <c r="I386" s="1012" t="s">
        <v>1700</v>
      </c>
      <c r="J386" s="806"/>
      <c r="K386" s="1035">
        <v>1</v>
      </c>
      <c r="L386" s="679">
        <v>35</v>
      </c>
      <c r="M386" s="677"/>
      <c r="N386" s="677"/>
      <c r="O386" s="677"/>
      <c r="P386" s="677"/>
      <c r="Q386" s="677"/>
      <c r="R386" s="677">
        <v>35</v>
      </c>
      <c r="S386" s="677">
        <v>35</v>
      </c>
      <c r="T386" s="801"/>
      <c r="U386" s="802"/>
      <c r="W386" s="650"/>
      <c r="X386" s="803"/>
      <c r="Y386" s="804"/>
      <c r="Z386" s="804"/>
      <c r="AA386" s="804"/>
      <c r="AB386" s="803"/>
      <c r="AC386" s="803"/>
      <c r="AD386" s="803"/>
      <c r="AE386" s="803"/>
      <c r="AF386" s="803"/>
      <c r="AG386" s="803"/>
      <c r="AH386" s="804"/>
      <c r="AI386" s="804"/>
    </row>
    <row r="387" spans="1:35" s="648" customFormat="1" ht="45">
      <c r="A387" s="649">
        <v>2</v>
      </c>
      <c r="B387" s="798" t="s">
        <v>2169</v>
      </c>
      <c r="C387" s="920" t="s">
        <v>106</v>
      </c>
      <c r="D387" s="921">
        <v>90</v>
      </c>
      <c r="E387" s="921" t="s">
        <v>106</v>
      </c>
      <c r="F387" s="457">
        <v>2</v>
      </c>
      <c r="G387" s="639">
        <v>5</v>
      </c>
      <c r="H387" s="799" t="s">
        <v>2169</v>
      </c>
      <c r="I387" s="779" t="s">
        <v>2617</v>
      </c>
      <c r="J387" s="800" t="s">
        <v>1622</v>
      </c>
      <c r="K387" s="819"/>
      <c r="L387" s="742"/>
      <c r="M387" s="689"/>
      <c r="N387" s="689"/>
      <c r="O387" s="689"/>
      <c r="P387" s="689"/>
      <c r="Q387" s="689"/>
      <c r="R387" s="801"/>
      <c r="S387" s="801"/>
      <c r="T387" s="692">
        <v>1</v>
      </c>
      <c r="U387" s="244" t="s">
        <v>284</v>
      </c>
      <c r="W387" s="650"/>
      <c r="X387" s="978" t="s">
        <v>1811</v>
      </c>
      <c r="Y387" s="804"/>
      <c r="Z387" s="804"/>
      <c r="AA387" s="804"/>
      <c r="AB387" s="803"/>
      <c r="AC387" s="803"/>
      <c r="AD387" s="803"/>
      <c r="AE387" s="803"/>
      <c r="AF387" s="803"/>
      <c r="AG387" s="803"/>
      <c r="AH387" s="804"/>
      <c r="AI387" s="804"/>
    </row>
    <row r="388" spans="1:35" s="648" customFormat="1">
      <c r="A388" s="649">
        <v>3</v>
      </c>
      <c r="B388" s="798" t="s">
        <v>2618</v>
      </c>
      <c r="C388" s="920"/>
      <c r="D388" s="1021"/>
      <c r="E388" s="921"/>
      <c r="F388" s="950" t="s">
        <v>2027</v>
      </c>
      <c r="G388" s="639">
        <v>5</v>
      </c>
      <c r="H388" s="805" t="s">
        <v>2618</v>
      </c>
      <c r="I388" s="1012"/>
      <c r="J388" s="806"/>
      <c r="K388" s="1035">
        <v>1</v>
      </c>
      <c r="L388" s="679">
        <v>1</v>
      </c>
      <c r="M388" s="677"/>
      <c r="N388" s="677"/>
      <c r="O388" s="677"/>
      <c r="P388" s="677"/>
      <c r="Q388" s="677"/>
      <c r="R388" s="677">
        <v>1</v>
      </c>
      <c r="S388" s="677">
        <v>1</v>
      </c>
      <c r="T388" s="801"/>
      <c r="U388" s="802"/>
      <c r="W388" s="650"/>
      <c r="X388" s="803"/>
      <c r="Y388" s="804"/>
      <c r="Z388" s="804"/>
      <c r="AA388" s="804"/>
      <c r="AB388" s="803"/>
      <c r="AC388" s="803"/>
      <c r="AD388" s="803"/>
      <c r="AE388" s="803"/>
      <c r="AF388" s="803"/>
      <c r="AG388" s="803"/>
      <c r="AH388" s="804"/>
      <c r="AI388" s="804"/>
    </row>
    <row r="389" spans="1:35" s="648" customFormat="1" ht="45">
      <c r="A389" s="649"/>
      <c r="B389" s="927" t="s">
        <v>2171</v>
      </c>
      <c r="C389" s="1022" t="s">
        <v>106</v>
      </c>
      <c r="D389" s="1023">
        <v>89</v>
      </c>
      <c r="E389" s="1023" t="s">
        <v>106</v>
      </c>
      <c r="F389" s="958">
        <v>3</v>
      </c>
      <c r="G389" s="639">
        <v>5</v>
      </c>
      <c r="H389" s="799" t="s">
        <v>2171</v>
      </c>
      <c r="I389" s="779" t="s">
        <v>2619</v>
      </c>
      <c r="J389" s="800" t="s">
        <v>1622</v>
      </c>
      <c r="K389" s="819"/>
      <c r="L389" s="742"/>
      <c r="M389" s="689"/>
      <c r="N389" s="689"/>
      <c r="O389" s="689"/>
      <c r="P389" s="689"/>
      <c r="Q389" s="689"/>
      <c r="R389" s="801"/>
      <c r="S389" s="801"/>
      <c r="T389" s="692">
        <v>5</v>
      </c>
      <c r="U389" s="244" t="s">
        <v>284</v>
      </c>
      <c r="W389" s="650"/>
      <c r="X389" s="978" t="s">
        <v>1811</v>
      </c>
      <c r="Y389" s="804"/>
      <c r="Z389" s="804"/>
      <c r="AA389" s="804"/>
      <c r="AB389" s="803"/>
      <c r="AC389" s="803"/>
      <c r="AD389" s="803"/>
      <c r="AE389" s="803"/>
      <c r="AF389" s="803"/>
      <c r="AG389" s="803"/>
      <c r="AH389" s="804"/>
      <c r="AI389" s="804"/>
    </row>
    <row r="390" spans="1:35" s="648" customFormat="1">
      <c r="A390" s="649"/>
      <c r="B390" s="798" t="s">
        <v>2620</v>
      </c>
      <c r="C390" s="920"/>
      <c r="D390" s="1021"/>
      <c r="E390" s="921"/>
      <c r="F390" s="955" t="s">
        <v>2032</v>
      </c>
      <c r="G390" s="639">
        <v>5</v>
      </c>
      <c r="H390" s="805" t="s">
        <v>2620</v>
      </c>
      <c r="I390" s="1012"/>
      <c r="J390" s="806"/>
      <c r="K390" s="1035">
        <v>1</v>
      </c>
      <c r="L390" s="679">
        <v>5</v>
      </c>
      <c r="M390" s="677"/>
      <c r="N390" s="677"/>
      <c r="O390" s="677"/>
      <c r="P390" s="677"/>
      <c r="Q390" s="677"/>
      <c r="R390" s="677">
        <v>5</v>
      </c>
      <c r="S390" s="677">
        <v>5</v>
      </c>
      <c r="T390" s="801"/>
      <c r="U390" s="802"/>
      <c r="W390" s="650"/>
      <c r="X390" s="803"/>
      <c r="Y390" s="804"/>
      <c r="Z390" s="804"/>
      <c r="AA390" s="804"/>
      <c r="AB390" s="803"/>
      <c r="AC390" s="803"/>
      <c r="AD390" s="803"/>
      <c r="AE390" s="803"/>
      <c r="AF390" s="803"/>
      <c r="AG390" s="803"/>
      <c r="AH390" s="804"/>
      <c r="AI390" s="804"/>
    </row>
    <row r="391" spans="1:35" s="648" customFormat="1">
      <c r="A391" s="649"/>
      <c r="B391" s="798"/>
      <c r="C391" s="920"/>
      <c r="D391" s="1021"/>
      <c r="E391" s="921"/>
      <c r="F391" s="858"/>
      <c r="G391" s="639">
        <v>5</v>
      </c>
      <c r="H391" s="489"/>
      <c r="I391" s="1010" t="s">
        <v>1621</v>
      </c>
      <c r="J391" s="490"/>
      <c r="K391" s="490"/>
      <c r="L391" s="690"/>
      <c r="M391" s="690"/>
      <c r="N391" s="691"/>
      <c r="O391" s="691"/>
      <c r="P391" s="691"/>
      <c r="Q391" s="691"/>
      <c r="R391" s="491"/>
      <c r="S391" s="491"/>
      <c r="T391" s="491"/>
      <c r="U391" s="492"/>
      <c r="W391" s="650"/>
      <c r="X391" s="803"/>
      <c r="Y391" s="804"/>
      <c r="Z391" s="804"/>
      <c r="AA391" s="804"/>
      <c r="AB391" s="803"/>
      <c r="AC391" s="803"/>
      <c r="AD391" s="803"/>
      <c r="AE391" s="803"/>
      <c r="AF391" s="803"/>
      <c r="AG391" s="803"/>
      <c r="AH391" s="804"/>
      <c r="AI391" s="804"/>
    </row>
    <row r="392" spans="1:35" s="648" customFormat="1" ht="75">
      <c r="A392" s="649">
        <v>2</v>
      </c>
      <c r="B392" s="798" t="s">
        <v>2173</v>
      </c>
      <c r="C392" s="920" t="s">
        <v>102</v>
      </c>
      <c r="D392" s="921">
        <v>97327</v>
      </c>
      <c r="E392" s="921" t="s">
        <v>106</v>
      </c>
      <c r="F392" s="457">
        <v>4</v>
      </c>
      <c r="G392" s="639">
        <v>5</v>
      </c>
      <c r="H392" s="799" t="s">
        <v>2173</v>
      </c>
      <c r="I392" s="779" t="s">
        <v>1425</v>
      </c>
      <c r="J392" s="800" t="s">
        <v>1622</v>
      </c>
      <c r="K392" s="819"/>
      <c r="L392" s="742"/>
      <c r="M392" s="689"/>
      <c r="N392" s="689"/>
      <c r="O392" s="689"/>
      <c r="P392" s="689"/>
      <c r="Q392" s="689"/>
      <c r="R392" s="801"/>
      <c r="S392" s="801"/>
      <c r="T392" s="692">
        <v>80</v>
      </c>
      <c r="U392" s="244" t="s">
        <v>104</v>
      </c>
      <c r="W392" s="650"/>
      <c r="X392" s="803"/>
      <c r="Y392" s="804"/>
      <c r="Z392" s="804"/>
      <c r="AA392" s="804"/>
      <c r="AB392" s="803"/>
      <c r="AC392" s="803"/>
      <c r="AD392" s="803"/>
      <c r="AE392" s="803"/>
      <c r="AF392" s="803"/>
      <c r="AG392" s="803"/>
      <c r="AH392" s="804"/>
      <c r="AI392" s="804"/>
    </row>
    <row r="393" spans="1:35" s="648" customFormat="1">
      <c r="A393" s="649">
        <v>3</v>
      </c>
      <c r="B393" s="798" t="s">
        <v>2621</v>
      </c>
      <c r="C393" s="920"/>
      <c r="D393" s="1021"/>
      <c r="E393" s="921"/>
      <c r="F393" s="845" t="s">
        <v>2056</v>
      </c>
      <c r="G393" s="639">
        <v>5</v>
      </c>
      <c r="H393" s="805" t="s">
        <v>2621</v>
      </c>
      <c r="I393" s="1012"/>
      <c r="J393" s="806"/>
      <c r="K393" s="1035">
        <v>1</v>
      </c>
      <c r="L393" s="679">
        <v>80</v>
      </c>
      <c r="M393" s="677"/>
      <c r="N393" s="677"/>
      <c r="O393" s="677"/>
      <c r="P393" s="677"/>
      <c r="Q393" s="677"/>
      <c r="R393" s="677">
        <v>80</v>
      </c>
      <c r="S393" s="677">
        <v>80</v>
      </c>
      <c r="T393" s="801"/>
      <c r="U393" s="802"/>
      <c r="W393" s="650"/>
      <c r="X393" s="803"/>
      <c r="Y393" s="804"/>
      <c r="Z393" s="804"/>
      <c r="AA393" s="804"/>
      <c r="AB393" s="803"/>
      <c r="AC393" s="803"/>
      <c r="AD393" s="803"/>
      <c r="AE393" s="803"/>
      <c r="AF393" s="803"/>
      <c r="AG393" s="803"/>
      <c r="AH393" s="804"/>
      <c r="AI393" s="804"/>
    </row>
    <row r="394" spans="1:35" s="648" customFormat="1" ht="75">
      <c r="A394" s="649">
        <v>2</v>
      </c>
      <c r="B394" s="798" t="s">
        <v>2175</v>
      </c>
      <c r="C394" s="920" t="s">
        <v>102</v>
      </c>
      <c r="D394" s="921">
        <v>97328</v>
      </c>
      <c r="E394" s="921" t="s">
        <v>106</v>
      </c>
      <c r="F394" s="457">
        <v>5</v>
      </c>
      <c r="G394" s="639">
        <v>5</v>
      </c>
      <c r="H394" s="799" t="s">
        <v>2175</v>
      </c>
      <c r="I394" s="779" t="s">
        <v>1413</v>
      </c>
      <c r="J394" s="800" t="s">
        <v>1622</v>
      </c>
      <c r="K394" s="819"/>
      <c r="L394" s="742"/>
      <c r="M394" s="689"/>
      <c r="N394" s="689"/>
      <c r="O394" s="689"/>
      <c r="P394" s="689"/>
      <c r="Q394" s="689"/>
      <c r="R394" s="801"/>
      <c r="S394" s="801"/>
      <c r="T394" s="692">
        <v>30</v>
      </c>
      <c r="U394" s="244" t="s">
        <v>104</v>
      </c>
      <c r="W394" s="650"/>
      <c r="X394" s="803"/>
      <c r="Y394" s="804"/>
      <c r="Z394" s="804"/>
      <c r="AA394" s="804"/>
      <c r="AB394" s="803"/>
      <c r="AC394" s="803"/>
      <c r="AD394" s="803"/>
      <c r="AE394" s="803"/>
      <c r="AF394" s="803"/>
      <c r="AG394" s="803"/>
      <c r="AH394" s="804"/>
      <c r="AI394" s="804"/>
    </row>
    <row r="395" spans="1:35" s="648" customFormat="1">
      <c r="A395" s="649">
        <v>3</v>
      </c>
      <c r="B395" s="798" t="s">
        <v>2622</v>
      </c>
      <c r="C395" s="920"/>
      <c r="D395" s="1021"/>
      <c r="E395" s="921"/>
      <c r="F395" s="858" t="s">
        <v>2167</v>
      </c>
      <c r="G395" s="639">
        <v>5</v>
      </c>
      <c r="H395" s="805" t="s">
        <v>2622</v>
      </c>
      <c r="I395" s="1012"/>
      <c r="J395" s="806"/>
      <c r="K395" s="1035">
        <v>1</v>
      </c>
      <c r="L395" s="679">
        <v>30</v>
      </c>
      <c r="M395" s="677"/>
      <c r="N395" s="677"/>
      <c r="O395" s="677"/>
      <c r="P395" s="677"/>
      <c r="Q395" s="677"/>
      <c r="R395" s="677">
        <v>30</v>
      </c>
      <c r="S395" s="677">
        <v>30</v>
      </c>
      <c r="T395" s="801"/>
      <c r="U395" s="802"/>
      <c r="W395" s="650"/>
      <c r="X395" s="803"/>
      <c r="Y395" s="804"/>
      <c r="Z395" s="804"/>
      <c r="AA395" s="804"/>
      <c r="AB395" s="803"/>
      <c r="AC395" s="803"/>
      <c r="AD395" s="803"/>
      <c r="AE395" s="803"/>
      <c r="AF395" s="803"/>
      <c r="AG395" s="803"/>
      <c r="AH395" s="804"/>
      <c r="AI395" s="804"/>
    </row>
    <row r="396" spans="1:35" s="648" customFormat="1" ht="75">
      <c r="A396" s="649">
        <v>2</v>
      </c>
      <c r="B396" s="798" t="s">
        <v>2177</v>
      </c>
      <c r="C396" s="920" t="s">
        <v>102</v>
      </c>
      <c r="D396" s="921">
        <v>97329</v>
      </c>
      <c r="E396" s="921" t="s">
        <v>106</v>
      </c>
      <c r="F396" s="457">
        <v>6</v>
      </c>
      <c r="G396" s="639">
        <v>5</v>
      </c>
      <c r="H396" s="799" t="s">
        <v>2177</v>
      </c>
      <c r="I396" s="779" t="s">
        <v>1414</v>
      </c>
      <c r="J396" s="800" t="s">
        <v>1622</v>
      </c>
      <c r="K396" s="819"/>
      <c r="L396" s="742"/>
      <c r="M396" s="689"/>
      <c r="N396" s="689"/>
      <c r="O396" s="689"/>
      <c r="P396" s="689"/>
      <c r="Q396" s="689"/>
      <c r="R396" s="801"/>
      <c r="S396" s="801"/>
      <c r="T396" s="692">
        <v>40</v>
      </c>
      <c r="U396" s="244" t="s">
        <v>104</v>
      </c>
      <c r="W396" s="650"/>
      <c r="X396" s="803"/>
      <c r="Y396" s="804"/>
      <c r="Z396" s="804"/>
      <c r="AA396" s="804"/>
      <c r="AB396" s="803"/>
      <c r="AC396" s="803"/>
      <c r="AD396" s="803"/>
      <c r="AE396" s="803"/>
      <c r="AF396" s="803"/>
      <c r="AG396" s="803"/>
      <c r="AH396" s="804"/>
      <c r="AI396" s="804"/>
    </row>
    <row r="397" spans="1:35" s="648" customFormat="1">
      <c r="A397" s="649">
        <v>3</v>
      </c>
      <c r="B397" s="798" t="s">
        <v>2623</v>
      </c>
      <c r="C397" s="920"/>
      <c r="D397" s="1021"/>
      <c r="E397" s="921"/>
      <c r="F397" s="858" t="s">
        <v>2185</v>
      </c>
      <c r="G397" s="639">
        <v>5</v>
      </c>
      <c r="H397" s="805" t="s">
        <v>2623</v>
      </c>
      <c r="I397" s="1012"/>
      <c r="J397" s="806"/>
      <c r="K397" s="1035">
        <v>1</v>
      </c>
      <c r="L397" s="679">
        <v>40</v>
      </c>
      <c r="M397" s="677"/>
      <c r="N397" s="677"/>
      <c r="O397" s="677"/>
      <c r="P397" s="677"/>
      <c r="Q397" s="677"/>
      <c r="R397" s="677">
        <v>40</v>
      </c>
      <c r="S397" s="677">
        <v>40</v>
      </c>
      <c r="T397" s="801"/>
      <c r="U397" s="802"/>
      <c r="W397" s="650"/>
      <c r="X397" s="803"/>
      <c r="Y397" s="804"/>
      <c r="Z397" s="804"/>
      <c r="AA397" s="804"/>
      <c r="AB397" s="803"/>
      <c r="AC397" s="803"/>
      <c r="AD397" s="803"/>
      <c r="AE397" s="803"/>
      <c r="AF397" s="803"/>
      <c r="AG397" s="803"/>
      <c r="AH397" s="804"/>
      <c r="AI397" s="804"/>
    </row>
    <row r="398" spans="1:35" s="648" customFormat="1" ht="75">
      <c r="A398" s="649">
        <v>2</v>
      </c>
      <c r="B398" s="798" t="s">
        <v>2179</v>
      </c>
      <c r="C398" s="920" t="s">
        <v>102</v>
      </c>
      <c r="D398" s="921">
        <v>97330</v>
      </c>
      <c r="E398" s="921" t="s">
        <v>106</v>
      </c>
      <c r="F398" s="457">
        <v>7</v>
      </c>
      <c r="G398" s="639">
        <v>5</v>
      </c>
      <c r="H398" s="799" t="s">
        <v>2179</v>
      </c>
      <c r="I398" s="779" t="s">
        <v>1415</v>
      </c>
      <c r="J398" s="800" t="s">
        <v>1622</v>
      </c>
      <c r="K398" s="819"/>
      <c r="L398" s="742"/>
      <c r="M398" s="689"/>
      <c r="N398" s="689"/>
      <c r="O398" s="689"/>
      <c r="P398" s="689"/>
      <c r="Q398" s="689"/>
      <c r="R398" s="801"/>
      <c r="S398" s="801"/>
      <c r="T398" s="692">
        <v>73</v>
      </c>
      <c r="U398" s="244" t="s">
        <v>104</v>
      </c>
      <c r="W398" s="650"/>
      <c r="X398" s="803"/>
      <c r="Y398" s="804"/>
      <c r="Z398" s="804"/>
      <c r="AA398" s="804"/>
      <c r="AB398" s="803"/>
      <c r="AC398" s="803"/>
      <c r="AD398" s="803"/>
      <c r="AE398" s="803"/>
      <c r="AF398" s="803"/>
      <c r="AG398" s="803"/>
      <c r="AH398" s="804"/>
      <c r="AI398" s="804"/>
    </row>
    <row r="399" spans="1:35" s="648" customFormat="1">
      <c r="A399" s="649">
        <v>3</v>
      </c>
      <c r="B399" s="798" t="s">
        <v>2624</v>
      </c>
      <c r="C399" s="920"/>
      <c r="D399" s="1021"/>
      <c r="E399" s="921"/>
      <c r="F399" s="858" t="s">
        <v>2191</v>
      </c>
      <c r="G399" s="639">
        <v>5</v>
      </c>
      <c r="H399" s="805" t="s">
        <v>2624</v>
      </c>
      <c r="I399" s="1012"/>
      <c r="J399" s="806"/>
      <c r="K399" s="1035">
        <v>1</v>
      </c>
      <c r="L399" s="679">
        <v>73</v>
      </c>
      <c r="M399" s="677"/>
      <c r="N399" s="677"/>
      <c r="O399" s="677"/>
      <c r="P399" s="677"/>
      <c r="Q399" s="677"/>
      <c r="R399" s="677">
        <v>73</v>
      </c>
      <c r="S399" s="677">
        <v>73</v>
      </c>
      <c r="T399" s="801"/>
      <c r="U399" s="802"/>
      <c r="W399" s="650"/>
      <c r="X399" s="803"/>
      <c r="Y399" s="804"/>
      <c r="Z399" s="804"/>
      <c r="AA399" s="804"/>
      <c r="AB399" s="803"/>
      <c r="AC399" s="803"/>
      <c r="AD399" s="803"/>
      <c r="AE399" s="803"/>
      <c r="AF399" s="803"/>
      <c r="AG399" s="803"/>
      <c r="AH399" s="804"/>
      <c r="AI399" s="804"/>
    </row>
    <row r="400" spans="1:35" s="648" customFormat="1" ht="105">
      <c r="A400" s="649">
        <v>2</v>
      </c>
      <c r="B400" s="798" t="s">
        <v>2181</v>
      </c>
      <c r="C400" s="920" t="s">
        <v>106</v>
      </c>
      <c r="D400" s="921">
        <v>36</v>
      </c>
      <c r="E400" s="921" t="s">
        <v>106</v>
      </c>
      <c r="F400" s="457">
        <v>8</v>
      </c>
      <c r="G400" s="639">
        <v>5</v>
      </c>
      <c r="H400" s="799" t="s">
        <v>2181</v>
      </c>
      <c r="I400" s="779" t="s">
        <v>1623</v>
      </c>
      <c r="J400" s="800" t="s">
        <v>1622</v>
      </c>
      <c r="K400" s="819"/>
      <c r="L400" s="742"/>
      <c r="M400" s="689"/>
      <c r="N400" s="689"/>
      <c r="O400" s="689"/>
      <c r="P400" s="689"/>
      <c r="Q400" s="689"/>
      <c r="R400" s="801"/>
      <c r="S400" s="801"/>
      <c r="T400" s="692">
        <v>120</v>
      </c>
      <c r="U400" s="244" t="s">
        <v>104</v>
      </c>
      <c r="W400" s="650"/>
      <c r="X400" s="803"/>
      <c r="Y400" s="804"/>
      <c r="Z400" s="804"/>
      <c r="AA400" s="804"/>
      <c r="AB400" s="803"/>
      <c r="AC400" s="803"/>
      <c r="AD400" s="803"/>
      <c r="AE400" s="803"/>
      <c r="AF400" s="803"/>
      <c r="AG400" s="803"/>
      <c r="AH400" s="804"/>
      <c r="AI400" s="804"/>
    </row>
    <row r="401" spans="1:35" s="648" customFormat="1">
      <c r="A401" s="649">
        <v>3</v>
      </c>
      <c r="B401" s="798" t="s">
        <v>2625</v>
      </c>
      <c r="C401" s="920"/>
      <c r="D401" s="1021"/>
      <c r="E401" s="921"/>
      <c r="F401" s="858" t="s">
        <v>2194</v>
      </c>
      <c r="G401" s="639">
        <v>5</v>
      </c>
      <c r="H401" s="805" t="s">
        <v>2625</v>
      </c>
      <c r="I401" s="1012"/>
      <c r="J401" s="806"/>
      <c r="K401" s="1035">
        <v>1</v>
      </c>
      <c r="L401" s="679">
        <v>120</v>
      </c>
      <c r="M401" s="677"/>
      <c r="N401" s="677"/>
      <c r="O401" s="677"/>
      <c r="P401" s="677"/>
      <c r="Q401" s="677"/>
      <c r="R401" s="677">
        <v>120</v>
      </c>
      <c r="S401" s="677">
        <v>120</v>
      </c>
      <c r="T401" s="801"/>
      <c r="U401" s="802"/>
      <c r="W401" s="650"/>
      <c r="X401" s="803"/>
      <c r="Y401" s="804"/>
      <c r="Z401" s="804"/>
      <c r="AA401" s="804"/>
      <c r="AB401" s="803"/>
      <c r="AC401" s="803"/>
      <c r="AD401" s="803"/>
      <c r="AE401" s="803"/>
      <c r="AF401" s="803"/>
      <c r="AG401" s="803"/>
      <c r="AH401" s="804"/>
      <c r="AI401" s="804"/>
    </row>
    <row r="402" spans="1:35" s="648" customFormat="1" ht="70.5" customHeight="1">
      <c r="A402" s="649">
        <v>2</v>
      </c>
      <c r="B402" s="798" t="s">
        <v>2183</v>
      </c>
      <c r="C402" s="920" t="s">
        <v>102</v>
      </c>
      <c r="D402" s="921">
        <v>91222</v>
      </c>
      <c r="E402" s="921" t="s">
        <v>106</v>
      </c>
      <c r="F402" s="457">
        <v>9</v>
      </c>
      <c r="G402" s="639">
        <v>5</v>
      </c>
      <c r="H402" s="799" t="s">
        <v>2183</v>
      </c>
      <c r="I402" s="779" t="s">
        <v>356</v>
      </c>
      <c r="J402" s="800" t="s">
        <v>1622</v>
      </c>
      <c r="K402" s="819"/>
      <c r="L402" s="742"/>
      <c r="M402" s="689"/>
      <c r="N402" s="689"/>
      <c r="O402" s="689"/>
      <c r="P402" s="689"/>
      <c r="Q402" s="689"/>
      <c r="R402" s="801"/>
      <c r="S402" s="801"/>
      <c r="T402" s="692">
        <v>25</v>
      </c>
      <c r="U402" s="244" t="s">
        <v>104</v>
      </c>
      <c r="W402" s="650"/>
      <c r="X402" s="803"/>
      <c r="Y402" s="804"/>
      <c r="Z402" s="804"/>
      <c r="AA402" s="804"/>
      <c r="AB402" s="803"/>
      <c r="AC402" s="803"/>
      <c r="AD402" s="803"/>
      <c r="AE402" s="803"/>
      <c r="AF402" s="803"/>
      <c r="AG402" s="803"/>
      <c r="AH402" s="804"/>
      <c r="AI402" s="804"/>
    </row>
    <row r="403" spans="1:35" s="648" customFormat="1">
      <c r="A403" s="649">
        <v>3</v>
      </c>
      <c r="B403" s="798" t="s">
        <v>2626</v>
      </c>
      <c r="C403" s="920"/>
      <c r="D403" s="1021"/>
      <c r="E403" s="921"/>
      <c r="F403" s="858" t="s">
        <v>2202</v>
      </c>
      <c r="G403" s="639">
        <v>5</v>
      </c>
      <c r="H403" s="805" t="s">
        <v>2626</v>
      </c>
      <c r="I403" s="1012" t="s">
        <v>1624</v>
      </c>
      <c r="J403" s="806"/>
      <c r="K403" s="1035">
        <v>1</v>
      </c>
      <c r="L403" s="679">
        <v>25</v>
      </c>
      <c r="M403" s="677"/>
      <c r="N403" s="677"/>
      <c r="O403" s="677"/>
      <c r="P403" s="677"/>
      <c r="Q403" s="677"/>
      <c r="R403" s="677">
        <v>25</v>
      </c>
      <c r="S403" s="677">
        <v>25</v>
      </c>
      <c r="T403" s="801"/>
      <c r="U403" s="802"/>
      <c r="W403" s="650"/>
      <c r="X403" s="803"/>
      <c r="Y403" s="804"/>
      <c r="Z403" s="804"/>
      <c r="AA403" s="804"/>
      <c r="AB403" s="803"/>
      <c r="AC403" s="803"/>
      <c r="AD403" s="803"/>
      <c r="AE403" s="803"/>
      <c r="AF403" s="803"/>
      <c r="AG403" s="803"/>
      <c r="AH403" s="804"/>
      <c r="AI403" s="804"/>
    </row>
    <row r="404" spans="1:35">
      <c r="A404" s="769">
        <v>2</v>
      </c>
      <c r="B404" s="459" t="s">
        <v>113</v>
      </c>
      <c r="C404" s="1018"/>
      <c r="D404" s="1018"/>
      <c r="E404" s="1020"/>
      <c r="F404" s="511">
        <v>0</v>
      </c>
      <c r="G404" s="639">
        <v>6</v>
      </c>
      <c r="H404" s="489" t="s">
        <v>113</v>
      </c>
      <c r="I404" s="1010" t="s">
        <v>1577</v>
      </c>
      <c r="J404" s="490"/>
      <c r="K404" s="490"/>
      <c r="L404" s="690"/>
      <c r="M404" s="690"/>
      <c r="N404" s="691"/>
      <c r="O404" s="691"/>
      <c r="P404" s="691"/>
      <c r="Q404" s="691"/>
      <c r="R404" s="491"/>
      <c r="S404" s="491"/>
      <c r="T404" s="491"/>
      <c r="U404" s="492"/>
      <c r="X404" s="829"/>
      <c r="AB404" s="829"/>
      <c r="AC404" s="829"/>
      <c r="AD404" s="829"/>
      <c r="AE404" s="829"/>
      <c r="AF404" s="829"/>
      <c r="AG404" s="829"/>
    </row>
    <row r="405" spans="1:35" s="648" customFormat="1" ht="51.75" customHeight="1">
      <c r="A405" s="649">
        <v>2</v>
      </c>
      <c r="B405" s="798" t="s">
        <v>2185</v>
      </c>
      <c r="C405" s="920" t="s">
        <v>102</v>
      </c>
      <c r="D405" s="921">
        <v>98297</v>
      </c>
      <c r="E405" s="921" t="s">
        <v>106</v>
      </c>
      <c r="F405" s="457">
        <v>1</v>
      </c>
      <c r="G405" s="639">
        <v>6</v>
      </c>
      <c r="H405" s="799" t="s">
        <v>2185</v>
      </c>
      <c r="I405" s="779" t="s">
        <v>1543</v>
      </c>
      <c r="J405" s="800" t="s">
        <v>1786</v>
      </c>
      <c r="K405" s="819"/>
      <c r="L405" s="742"/>
      <c r="M405" s="689"/>
      <c r="N405" s="689"/>
      <c r="O405" s="689"/>
      <c r="P405" s="689"/>
      <c r="Q405" s="689"/>
      <c r="R405" s="801"/>
      <c r="S405" s="801"/>
      <c r="T405" s="692">
        <v>980</v>
      </c>
      <c r="U405" s="244" t="s">
        <v>104</v>
      </c>
      <c r="W405" s="650"/>
      <c r="X405" s="803"/>
      <c r="Y405" s="804"/>
      <c r="Z405" s="804"/>
      <c r="AA405" s="804"/>
      <c r="AB405" s="803"/>
      <c r="AC405" s="803"/>
      <c r="AD405" s="803"/>
      <c r="AE405" s="803"/>
      <c r="AF405" s="803"/>
      <c r="AG405" s="803"/>
      <c r="AH405" s="804"/>
      <c r="AI405" s="804"/>
    </row>
    <row r="406" spans="1:35" s="648" customFormat="1">
      <c r="A406" s="649">
        <v>3</v>
      </c>
      <c r="B406" s="798" t="s">
        <v>2627</v>
      </c>
      <c r="C406" s="920"/>
      <c r="D406" s="1021"/>
      <c r="E406" s="921"/>
      <c r="F406" s="843" t="s">
        <v>2025</v>
      </c>
      <c r="G406" s="639">
        <v>6</v>
      </c>
      <c r="H406" s="805" t="s">
        <v>2627</v>
      </c>
      <c r="I406" s="1012" t="s">
        <v>1592</v>
      </c>
      <c r="J406" s="806"/>
      <c r="K406" s="1035">
        <v>1</v>
      </c>
      <c r="L406" s="679">
        <v>980</v>
      </c>
      <c r="M406" s="677"/>
      <c r="N406" s="677"/>
      <c r="O406" s="677"/>
      <c r="P406" s="677"/>
      <c r="Q406" s="677"/>
      <c r="R406" s="677">
        <v>980</v>
      </c>
      <c r="S406" s="677">
        <v>980</v>
      </c>
      <c r="T406" s="801"/>
      <c r="U406" s="802"/>
      <c r="W406" s="650"/>
      <c r="X406" s="803"/>
      <c r="Y406" s="804"/>
      <c r="Z406" s="804"/>
      <c r="AA406" s="804"/>
      <c r="AB406" s="803"/>
      <c r="AC406" s="803"/>
      <c r="AD406" s="803"/>
      <c r="AE406" s="803"/>
      <c r="AF406" s="803"/>
      <c r="AG406" s="803"/>
      <c r="AH406" s="804"/>
      <c r="AI406" s="804"/>
    </row>
    <row r="407" spans="1:35" s="648" customFormat="1" ht="30">
      <c r="A407" s="649">
        <v>2</v>
      </c>
      <c r="B407" s="798" t="s">
        <v>2186</v>
      </c>
      <c r="C407" s="920" t="s">
        <v>106</v>
      </c>
      <c r="D407" s="921">
        <v>76</v>
      </c>
      <c r="E407" s="921" t="s">
        <v>106</v>
      </c>
      <c r="F407" s="457">
        <v>2</v>
      </c>
      <c r="G407" s="639">
        <v>6</v>
      </c>
      <c r="H407" s="799" t="s">
        <v>2186</v>
      </c>
      <c r="I407" s="779" t="s">
        <v>2187</v>
      </c>
      <c r="J407" s="800" t="s">
        <v>1786</v>
      </c>
      <c r="K407" s="819"/>
      <c r="L407" s="742"/>
      <c r="M407" s="689"/>
      <c r="N407" s="689"/>
      <c r="O407" s="689"/>
      <c r="P407" s="689"/>
      <c r="Q407" s="689"/>
      <c r="R407" s="801"/>
      <c r="S407" s="801"/>
      <c r="T407" s="692">
        <v>30</v>
      </c>
      <c r="U407" s="244" t="s">
        <v>104</v>
      </c>
      <c r="W407" s="650"/>
      <c r="X407" s="803"/>
      <c r="Y407" s="804"/>
      <c r="Z407" s="804"/>
      <c r="AA407" s="804"/>
      <c r="AB407" s="803"/>
      <c r="AC407" s="803"/>
      <c r="AD407" s="803"/>
      <c r="AE407" s="803"/>
      <c r="AF407" s="803"/>
      <c r="AG407" s="803"/>
      <c r="AH407" s="804"/>
      <c r="AI407" s="804"/>
    </row>
    <row r="408" spans="1:35" s="648" customFormat="1">
      <c r="A408" s="649">
        <v>3</v>
      </c>
      <c r="B408" s="798" t="s">
        <v>2628</v>
      </c>
      <c r="C408" s="920"/>
      <c r="D408" s="1021"/>
      <c r="E408" s="921"/>
      <c r="F408" s="957" t="s">
        <v>2027</v>
      </c>
      <c r="G408" s="639">
        <v>6</v>
      </c>
      <c r="H408" s="805" t="s">
        <v>2628</v>
      </c>
      <c r="I408" s="1012" t="s">
        <v>1592</v>
      </c>
      <c r="J408" s="806"/>
      <c r="K408" s="1035">
        <v>1</v>
      </c>
      <c r="L408" s="679">
        <v>30</v>
      </c>
      <c r="M408" s="677"/>
      <c r="N408" s="677"/>
      <c r="O408" s="677"/>
      <c r="P408" s="677"/>
      <c r="Q408" s="677"/>
      <c r="R408" s="677">
        <v>30</v>
      </c>
      <c r="S408" s="677">
        <v>30</v>
      </c>
      <c r="T408" s="801"/>
      <c r="U408" s="802"/>
      <c r="W408" s="650"/>
      <c r="X408" s="803"/>
      <c r="Y408" s="804"/>
      <c r="Z408" s="804"/>
      <c r="AA408" s="804"/>
      <c r="AB408" s="803"/>
      <c r="AC408" s="803"/>
      <c r="AD408" s="803"/>
      <c r="AE408" s="803"/>
      <c r="AF408" s="803"/>
      <c r="AG408" s="803"/>
      <c r="AH408" s="804"/>
      <c r="AI408" s="804"/>
    </row>
    <row r="409" spans="1:35" s="648" customFormat="1" ht="60">
      <c r="A409" s="649">
        <v>2</v>
      </c>
      <c r="B409" s="798" t="s">
        <v>2188</v>
      </c>
      <c r="C409" s="920" t="s">
        <v>102</v>
      </c>
      <c r="D409" s="921">
        <v>95730</v>
      </c>
      <c r="E409" s="921" t="s">
        <v>106</v>
      </c>
      <c r="F409" s="457">
        <v>3</v>
      </c>
      <c r="G409" s="639">
        <v>6</v>
      </c>
      <c r="H409" s="799" t="s">
        <v>2188</v>
      </c>
      <c r="I409" s="779" t="s">
        <v>1411</v>
      </c>
      <c r="J409" s="800" t="s">
        <v>1786</v>
      </c>
      <c r="K409" s="819"/>
      <c r="L409" s="742"/>
      <c r="M409" s="689"/>
      <c r="N409" s="689"/>
      <c r="O409" s="689"/>
      <c r="P409" s="689"/>
      <c r="Q409" s="689"/>
      <c r="R409" s="801"/>
      <c r="S409" s="801"/>
      <c r="T409" s="692">
        <v>150</v>
      </c>
      <c r="U409" s="244" t="s">
        <v>104</v>
      </c>
      <c r="W409" s="650"/>
      <c r="X409" s="803"/>
      <c r="Y409" s="804"/>
      <c r="Z409" s="804"/>
      <c r="AA409" s="804"/>
      <c r="AB409" s="803"/>
      <c r="AC409" s="803"/>
      <c r="AD409" s="803"/>
      <c r="AE409" s="803"/>
      <c r="AF409" s="803"/>
      <c r="AG409" s="803"/>
      <c r="AH409" s="804"/>
      <c r="AI409" s="804"/>
    </row>
    <row r="410" spans="1:35" s="648" customFormat="1">
      <c r="A410" s="649">
        <v>3</v>
      </c>
      <c r="B410" s="798" t="s">
        <v>2629</v>
      </c>
      <c r="C410" s="920"/>
      <c r="D410" s="1021"/>
      <c r="E410" s="921"/>
      <c r="F410" s="957" t="s">
        <v>2032</v>
      </c>
      <c r="G410" s="639">
        <v>6</v>
      </c>
      <c r="H410" s="805" t="s">
        <v>2629</v>
      </c>
      <c r="I410" s="1012"/>
      <c r="J410" s="806"/>
      <c r="K410" s="1035">
        <v>1</v>
      </c>
      <c r="L410" s="679">
        <v>150</v>
      </c>
      <c r="M410" s="677"/>
      <c r="N410" s="677"/>
      <c r="O410" s="677"/>
      <c r="P410" s="677"/>
      <c r="Q410" s="677"/>
      <c r="R410" s="677">
        <v>150</v>
      </c>
      <c r="S410" s="677">
        <v>150</v>
      </c>
      <c r="T410" s="801"/>
      <c r="U410" s="802"/>
      <c r="W410" s="650"/>
      <c r="X410" s="803"/>
      <c r="Y410" s="804"/>
      <c r="Z410" s="804"/>
      <c r="AA410" s="804"/>
      <c r="AB410" s="803"/>
      <c r="AC410" s="803"/>
      <c r="AD410" s="803"/>
      <c r="AE410" s="803"/>
      <c r="AF410" s="803"/>
      <c r="AG410" s="803"/>
      <c r="AH410" s="804"/>
      <c r="AI410" s="804"/>
    </row>
    <row r="411" spans="1:35" s="648" customFormat="1" ht="60">
      <c r="A411" s="649">
        <v>2</v>
      </c>
      <c r="B411" s="798" t="s">
        <v>2189</v>
      </c>
      <c r="C411" s="920" t="s">
        <v>102</v>
      </c>
      <c r="D411" s="921">
        <v>95731</v>
      </c>
      <c r="E411" s="921" t="s">
        <v>106</v>
      </c>
      <c r="F411" s="457">
        <v>4</v>
      </c>
      <c r="G411" s="639">
        <v>6</v>
      </c>
      <c r="H411" s="799" t="s">
        <v>2189</v>
      </c>
      <c r="I411" s="779" t="s">
        <v>1412</v>
      </c>
      <c r="J411" s="800" t="s">
        <v>1786</v>
      </c>
      <c r="K411" s="819"/>
      <c r="L411" s="742"/>
      <c r="M411" s="689"/>
      <c r="N411" s="689"/>
      <c r="O411" s="689"/>
      <c r="P411" s="689"/>
      <c r="Q411" s="689"/>
      <c r="R411" s="801"/>
      <c r="S411" s="801"/>
      <c r="T411" s="692">
        <v>20</v>
      </c>
      <c r="U411" s="244" t="s">
        <v>104</v>
      </c>
      <c r="W411" s="650"/>
      <c r="X411" s="803"/>
      <c r="Y411" s="804"/>
      <c r="Z411" s="804"/>
      <c r="AA411" s="804"/>
      <c r="AB411" s="803"/>
      <c r="AC411" s="803"/>
      <c r="AD411" s="803"/>
      <c r="AE411" s="803"/>
      <c r="AF411" s="803"/>
      <c r="AG411" s="803"/>
      <c r="AH411" s="804"/>
      <c r="AI411" s="804"/>
    </row>
    <row r="412" spans="1:35" s="648" customFormat="1">
      <c r="A412" s="649">
        <v>3</v>
      </c>
      <c r="B412" s="798" t="s">
        <v>2630</v>
      </c>
      <c r="C412" s="920"/>
      <c r="D412" s="1021"/>
      <c r="E412" s="921"/>
      <c r="F412" s="957" t="s">
        <v>2056</v>
      </c>
      <c r="G412" s="639">
        <v>6</v>
      </c>
      <c r="H412" s="805" t="s">
        <v>2630</v>
      </c>
      <c r="I412" s="1012"/>
      <c r="J412" s="806"/>
      <c r="K412" s="1035">
        <v>1</v>
      </c>
      <c r="L412" s="679">
        <v>20</v>
      </c>
      <c r="M412" s="677"/>
      <c r="N412" s="677"/>
      <c r="O412" s="677"/>
      <c r="P412" s="677"/>
      <c r="Q412" s="677"/>
      <c r="R412" s="677">
        <v>20</v>
      </c>
      <c r="S412" s="677">
        <v>20</v>
      </c>
      <c r="T412" s="801"/>
      <c r="U412" s="802"/>
      <c r="W412" s="650"/>
      <c r="X412" s="803"/>
      <c r="Y412" s="804"/>
      <c r="Z412" s="804"/>
      <c r="AA412" s="804"/>
      <c r="AB412" s="803"/>
      <c r="AC412" s="803"/>
      <c r="AD412" s="803"/>
      <c r="AE412" s="803"/>
      <c r="AF412" s="803"/>
      <c r="AG412" s="803"/>
      <c r="AH412" s="804"/>
      <c r="AI412" s="804"/>
    </row>
    <row r="413" spans="1:35" s="648" customFormat="1" ht="30">
      <c r="A413" s="649">
        <v>2</v>
      </c>
      <c r="B413" s="798" t="s">
        <v>2190</v>
      </c>
      <c r="C413" s="920" t="s">
        <v>102</v>
      </c>
      <c r="D413" s="921">
        <v>98307</v>
      </c>
      <c r="E413" s="921" t="s">
        <v>106</v>
      </c>
      <c r="F413" s="457">
        <v>5</v>
      </c>
      <c r="G413" s="639">
        <v>6</v>
      </c>
      <c r="H413" s="799" t="s">
        <v>2190</v>
      </c>
      <c r="I413" s="779" t="s">
        <v>1544</v>
      </c>
      <c r="J413" s="800" t="s">
        <v>1786</v>
      </c>
      <c r="K413" s="819"/>
      <c r="L413" s="742"/>
      <c r="M413" s="689"/>
      <c r="N413" s="689"/>
      <c r="O413" s="689"/>
      <c r="P413" s="689"/>
      <c r="Q413" s="689"/>
      <c r="R413" s="801"/>
      <c r="S413" s="801"/>
      <c r="T413" s="692">
        <v>56</v>
      </c>
      <c r="U413" s="244" t="s">
        <v>284</v>
      </c>
      <c r="W413" s="650"/>
      <c r="X413" s="803"/>
      <c r="Y413" s="804"/>
      <c r="Z413" s="804"/>
      <c r="AA413" s="804"/>
      <c r="AB413" s="803"/>
      <c r="AC413" s="803"/>
      <c r="AD413" s="803"/>
      <c r="AE413" s="803"/>
      <c r="AF413" s="803"/>
      <c r="AG413" s="803"/>
      <c r="AH413" s="804"/>
      <c r="AI413" s="804"/>
    </row>
    <row r="414" spans="1:35" s="648" customFormat="1" ht="30">
      <c r="A414" s="649">
        <v>3</v>
      </c>
      <c r="B414" s="798" t="s">
        <v>2631</v>
      </c>
      <c r="C414" s="920"/>
      <c r="D414" s="1021"/>
      <c r="E414" s="921"/>
      <c r="F414" s="906" t="s">
        <v>2167</v>
      </c>
      <c r="G414" s="639">
        <v>6</v>
      </c>
      <c r="H414" s="805" t="s">
        <v>2631</v>
      </c>
      <c r="I414" s="1012" t="s">
        <v>1656</v>
      </c>
      <c r="J414" s="806"/>
      <c r="K414" s="1035">
        <v>1</v>
      </c>
      <c r="L414" s="679">
        <v>56</v>
      </c>
      <c r="M414" s="677"/>
      <c r="N414" s="677"/>
      <c r="O414" s="677"/>
      <c r="P414" s="677"/>
      <c r="Q414" s="677"/>
      <c r="R414" s="677">
        <v>56</v>
      </c>
      <c r="S414" s="677">
        <v>56</v>
      </c>
      <c r="T414" s="801"/>
      <c r="U414" s="802"/>
      <c r="W414" s="650"/>
      <c r="X414" s="803"/>
      <c r="Y414" s="804"/>
      <c r="Z414" s="804"/>
      <c r="AA414" s="804"/>
      <c r="AB414" s="803"/>
      <c r="AC414" s="803"/>
      <c r="AD414" s="803"/>
      <c r="AE414" s="803"/>
      <c r="AF414" s="803"/>
      <c r="AG414" s="803"/>
      <c r="AH414" s="804"/>
      <c r="AI414" s="804"/>
    </row>
    <row r="415" spans="1:35">
      <c r="A415" s="769">
        <v>2</v>
      </c>
      <c r="B415" s="459" t="s">
        <v>2014</v>
      </c>
      <c r="C415" s="1018"/>
      <c r="D415" s="1018"/>
      <c r="E415" s="1020"/>
      <c r="F415" s="511">
        <v>0</v>
      </c>
      <c r="G415" s="639">
        <v>7</v>
      </c>
      <c r="H415" s="489" t="s">
        <v>2014</v>
      </c>
      <c r="I415" s="1010" t="s">
        <v>1591</v>
      </c>
      <c r="J415" s="490"/>
      <c r="K415" s="490"/>
      <c r="L415" s="690"/>
      <c r="M415" s="690"/>
      <c r="N415" s="691"/>
      <c r="O415" s="691"/>
      <c r="P415" s="691"/>
      <c r="Q415" s="691"/>
      <c r="R415" s="491"/>
      <c r="S415" s="491"/>
      <c r="T415" s="491"/>
      <c r="U415" s="492"/>
      <c r="X415" s="840"/>
      <c r="AB415" s="840"/>
      <c r="AC415" s="840"/>
      <c r="AD415" s="840"/>
      <c r="AE415" s="840"/>
      <c r="AF415" s="840"/>
      <c r="AG415" s="840"/>
    </row>
    <row r="416" spans="1:35" s="648" customFormat="1" ht="60">
      <c r="A416" s="649">
        <v>2</v>
      </c>
      <c r="B416" s="798" t="s">
        <v>2191</v>
      </c>
      <c r="C416" s="920" t="s">
        <v>102</v>
      </c>
      <c r="D416" s="921">
        <v>95731</v>
      </c>
      <c r="E416" s="921" t="s">
        <v>106</v>
      </c>
      <c r="F416" s="457">
        <v>1</v>
      </c>
      <c r="G416" s="639">
        <v>7</v>
      </c>
      <c r="H416" s="799" t="s">
        <v>2191</v>
      </c>
      <c r="I416" s="779" t="s">
        <v>1412</v>
      </c>
      <c r="J416" s="800"/>
      <c r="K416" s="819"/>
      <c r="L416" s="742"/>
      <c r="M416" s="689"/>
      <c r="N416" s="689"/>
      <c r="O416" s="689"/>
      <c r="P416" s="689"/>
      <c r="Q416" s="689"/>
      <c r="R416" s="801"/>
      <c r="S416" s="801"/>
      <c r="T416" s="692">
        <v>60</v>
      </c>
      <c r="U416" s="244" t="s">
        <v>104</v>
      </c>
      <c r="W416" s="650"/>
      <c r="X416" s="803"/>
      <c r="Y416" s="804"/>
      <c r="Z416" s="804"/>
      <c r="AA416" s="804"/>
      <c r="AB416" s="803"/>
      <c r="AC416" s="803"/>
      <c r="AD416" s="803"/>
      <c r="AE416" s="803"/>
      <c r="AF416" s="803"/>
      <c r="AG416" s="803"/>
      <c r="AH416" s="804"/>
      <c r="AI416" s="804"/>
    </row>
    <row r="417" spans="1:35" s="648" customFormat="1">
      <c r="A417" s="649">
        <v>3</v>
      </c>
      <c r="B417" s="798" t="s">
        <v>2632</v>
      </c>
      <c r="C417" s="920"/>
      <c r="D417" s="1021"/>
      <c r="E417" s="921"/>
      <c r="F417" s="841" t="s">
        <v>2025</v>
      </c>
      <c r="G417" s="639">
        <v>7</v>
      </c>
      <c r="H417" s="805" t="s">
        <v>2632</v>
      </c>
      <c r="I417" s="1012" t="s">
        <v>1657</v>
      </c>
      <c r="J417" s="806"/>
      <c r="K417" s="1035">
        <v>1</v>
      </c>
      <c r="L417" s="679">
        <v>60</v>
      </c>
      <c r="M417" s="677"/>
      <c r="N417" s="677"/>
      <c r="O417" s="677"/>
      <c r="P417" s="677"/>
      <c r="Q417" s="677"/>
      <c r="R417" s="677">
        <v>60</v>
      </c>
      <c r="S417" s="677">
        <v>60</v>
      </c>
      <c r="T417" s="801"/>
      <c r="U417" s="802"/>
      <c r="W417" s="650"/>
      <c r="X417" s="803"/>
      <c r="Y417" s="804"/>
      <c r="Z417" s="804"/>
      <c r="AA417" s="804"/>
      <c r="AB417" s="803"/>
      <c r="AC417" s="803"/>
      <c r="AD417" s="803"/>
      <c r="AE417" s="803"/>
      <c r="AF417" s="803"/>
      <c r="AG417" s="803"/>
      <c r="AH417" s="804"/>
      <c r="AI417" s="804"/>
    </row>
    <row r="418" spans="1:35" s="648" customFormat="1" ht="30">
      <c r="A418" s="649">
        <v>2</v>
      </c>
      <c r="B418" s="798" t="s">
        <v>2192</v>
      </c>
      <c r="C418" s="920" t="s">
        <v>102</v>
      </c>
      <c r="D418" s="921">
        <v>98307</v>
      </c>
      <c r="E418" s="921" t="s">
        <v>106</v>
      </c>
      <c r="F418" s="457">
        <v>2</v>
      </c>
      <c r="G418" s="639">
        <v>7</v>
      </c>
      <c r="H418" s="799" t="s">
        <v>2192</v>
      </c>
      <c r="I418" s="779" t="s">
        <v>1544</v>
      </c>
      <c r="J418" s="800" t="s">
        <v>1654</v>
      </c>
      <c r="K418" s="819"/>
      <c r="L418" s="742"/>
      <c r="M418" s="689"/>
      <c r="N418" s="689"/>
      <c r="O418" s="689"/>
      <c r="P418" s="689"/>
      <c r="Q418" s="689"/>
      <c r="R418" s="801"/>
      <c r="S418" s="801"/>
      <c r="T418" s="692">
        <v>8</v>
      </c>
      <c r="U418" s="244" t="s">
        <v>284</v>
      </c>
      <c r="W418" s="650"/>
      <c r="X418" s="803"/>
      <c r="Y418" s="804"/>
      <c r="Z418" s="804"/>
      <c r="AA418" s="804"/>
      <c r="AB418" s="803"/>
      <c r="AC418" s="803"/>
      <c r="AD418" s="803"/>
      <c r="AE418" s="803"/>
      <c r="AF418" s="803"/>
      <c r="AG418" s="803"/>
      <c r="AH418" s="804"/>
      <c r="AI418" s="804"/>
    </row>
    <row r="419" spans="1:35" s="648" customFormat="1">
      <c r="A419" s="649">
        <v>3</v>
      </c>
      <c r="B419" s="798" t="s">
        <v>2633</v>
      </c>
      <c r="C419" s="920"/>
      <c r="D419" s="1021"/>
      <c r="E419" s="921"/>
      <c r="F419" s="950" t="s">
        <v>2027</v>
      </c>
      <c r="G419" s="639">
        <v>7</v>
      </c>
      <c r="H419" s="805" t="s">
        <v>2633</v>
      </c>
      <c r="I419" s="1012" t="s">
        <v>1657</v>
      </c>
      <c r="J419" s="806"/>
      <c r="K419" s="1035">
        <v>1</v>
      </c>
      <c r="L419" s="679">
        <v>8</v>
      </c>
      <c r="M419" s="677"/>
      <c r="N419" s="677"/>
      <c r="O419" s="677"/>
      <c r="P419" s="677"/>
      <c r="Q419" s="677"/>
      <c r="R419" s="677">
        <v>8</v>
      </c>
      <c r="S419" s="677">
        <v>8</v>
      </c>
      <c r="T419" s="801"/>
      <c r="U419" s="802"/>
      <c r="W419" s="650"/>
      <c r="X419" s="803"/>
      <c r="Y419" s="804"/>
      <c r="Z419" s="804"/>
      <c r="AA419" s="804"/>
      <c r="AB419" s="803"/>
      <c r="AC419" s="803"/>
      <c r="AD419" s="803"/>
      <c r="AE419" s="803"/>
      <c r="AF419" s="803"/>
      <c r="AG419" s="803"/>
      <c r="AH419" s="804"/>
      <c r="AI419" s="804"/>
    </row>
    <row r="420" spans="1:35" s="648" customFormat="1" ht="45">
      <c r="A420" s="649">
        <v>2</v>
      </c>
      <c r="B420" s="798" t="s">
        <v>2193</v>
      </c>
      <c r="C420" s="920" t="s">
        <v>102</v>
      </c>
      <c r="D420" s="921">
        <v>98297</v>
      </c>
      <c r="E420" s="921" t="s">
        <v>106</v>
      </c>
      <c r="F420" s="457">
        <v>3</v>
      </c>
      <c r="G420" s="639">
        <v>7</v>
      </c>
      <c r="H420" s="799" t="s">
        <v>2193</v>
      </c>
      <c r="I420" s="779" t="s">
        <v>1543</v>
      </c>
      <c r="J420" s="800" t="s">
        <v>1658</v>
      </c>
      <c r="K420" s="819"/>
      <c r="L420" s="742"/>
      <c r="M420" s="689"/>
      <c r="N420" s="689"/>
      <c r="O420" s="689"/>
      <c r="P420" s="689"/>
      <c r="Q420" s="689"/>
      <c r="R420" s="801"/>
      <c r="S420" s="801"/>
      <c r="T420" s="692">
        <v>180</v>
      </c>
      <c r="U420" s="244" t="s">
        <v>104</v>
      </c>
      <c r="W420" s="650"/>
      <c r="X420" s="803"/>
      <c r="Y420" s="804"/>
      <c r="Z420" s="804"/>
      <c r="AA420" s="804"/>
      <c r="AB420" s="803"/>
      <c r="AC420" s="803"/>
      <c r="AD420" s="803"/>
      <c r="AE420" s="803"/>
      <c r="AF420" s="803"/>
      <c r="AG420" s="803"/>
      <c r="AH420" s="804"/>
      <c r="AI420" s="804"/>
    </row>
    <row r="421" spans="1:35" s="648" customFormat="1">
      <c r="A421" s="649">
        <v>3</v>
      </c>
      <c r="B421" s="798" t="s">
        <v>2634</v>
      </c>
      <c r="C421" s="920"/>
      <c r="D421" s="1021"/>
      <c r="E421" s="921"/>
      <c r="F421" s="950" t="s">
        <v>2032</v>
      </c>
      <c r="G421" s="639">
        <v>7</v>
      </c>
      <c r="H421" s="805" t="s">
        <v>2634</v>
      </c>
      <c r="I421" s="1012" t="s">
        <v>1657</v>
      </c>
      <c r="J421" s="806"/>
      <c r="K421" s="1035">
        <v>1</v>
      </c>
      <c r="L421" s="679">
        <v>180</v>
      </c>
      <c r="M421" s="677"/>
      <c r="N421" s="677"/>
      <c r="O421" s="677"/>
      <c r="P421" s="677"/>
      <c r="Q421" s="677"/>
      <c r="R421" s="677">
        <v>180</v>
      </c>
      <c r="S421" s="677">
        <v>180</v>
      </c>
      <c r="T421" s="801"/>
      <c r="U421" s="802"/>
      <c r="W421" s="650"/>
      <c r="X421" s="803"/>
      <c r="Y421" s="804"/>
      <c r="Z421" s="804"/>
      <c r="AA421" s="804"/>
      <c r="AB421" s="803"/>
      <c r="AC421" s="803"/>
      <c r="AD421" s="803"/>
      <c r="AE421" s="803"/>
      <c r="AF421" s="803"/>
      <c r="AG421" s="803"/>
      <c r="AH421" s="804"/>
      <c r="AI421" s="804"/>
    </row>
    <row r="422" spans="1:35">
      <c r="A422" s="769">
        <v>2</v>
      </c>
      <c r="B422" s="459" t="s">
        <v>2015</v>
      </c>
      <c r="C422" s="1018"/>
      <c r="D422" s="1018"/>
      <c r="E422" s="1020"/>
      <c r="F422" s="511">
        <v>0</v>
      </c>
      <c r="G422" s="639">
        <v>8</v>
      </c>
      <c r="H422" s="489" t="s">
        <v>2015</v>
      </c>
      <c r="I422" s="1010" t="s">
        <v>1662</v>
      </c>
      <c r="J422" s="490"/>
      <c r="K422" s="490"/>
      <c r="L422" s="690"/>
      <c r="M422" s="690"/>
      <c r="N422" s="691"/>
      <c r="O422" s="691"/>
      <c r="P422" s="691"/>
      <c r="Q422" s="691"/>
      <c r="R422" s="491"/>
      <c r="S422" s="491"/>
      <c r="T422" s="491"/>
      <c r="U422" s="492"/>
      <c r="X422" s="907"/>
      <c r="AB422" s="907"/>
      <c r="AC422" s="907"/>
      <c r="AD422" s="907"/>
      <c r="AE422" s="907"/>
      <c r="AF422" s="907"/>
      <c r="AG422" s="907"/>
    </row>
    <row r="423" spans="1:35" s="648" customFormat="1">
      <c r="A423" s="649"/>
      <c r="B423" s="798"/>
      <c r="C423" s="920"/>
      <c r="D423" s="1021"/>
      <c r="E423" s="921"/>
      <c r="F423" s="908"/>
      <c r="G423" s="639">
        <v>8</v>
      </c>
      <c r="H423" s="865"/>
      <c r="I423" s="1013" t="s">
        <v>1661</v>
      </c>
      <c r="J423" s="866"/>
      <c r="K423" s="867"/>
      <c r="L423" s="868"/>
      <c r="M423" s="868"/>
      <c r="N423" s="868"/>
      <c r="O423" s="868"/>
      <c r="P423" s="868"/>
      <c r="Q423" s="868"/>
      <c r="R423" s="868"/>
      <c r="S423" s="868"/>
      <c r="T423" s="869"/>
      <c r="U423" s="870"/>
      <c r="W423" s="650"/>
      <c r="X423" s="803"/>
      <c r="Y423" s="804"/>
      <c r="Z423" s="804"/>
      <c r="AA423" s="804"/>
      <c r="AB423" s="803"/>
      <c r="AC423" s="803"/>
      <c r="AD423" s="803"/>
      <c r="AE423" s="803"/>
      <c r="AF423" s="803"/>
      <c r="AG423" s="803"/>
      <c r="AH423" s="804"/>
      <c r="AI423" s="804"/>
    </row>
    <row r="424" spans="1:35" s="648" customFormat="1" ht="45">
      <c r="A424" s="649">
        <v>2</v>
      </c>
      <c r="B424" s="798" t="s">
        <v>2194</v>
      </c>
      <c r="C424" s="920" t="s">
        <v>102</v>
      </c>
      <c r="D424" s="921">
        <v>97599</v>
      </c>
      <c r="E424" s="921" t="s">
        <v>106</v>
      </c>
      <c r="F424" s="457">
        <v>1</v>
      </c>
      <c r="G424" s="639">
        <v>8</v>
      </c>
      <c r="H424" s="799" t="s">
        <v>2194</v>
      </c>
      <c r="I424" s="779" t="s">
        <v>1539</v>
      </c>
      <c r="J424" s="800"/>
      <c r="K424" s="819"/>
      <c r="L424" s="742"/>
      <c r="M424" s="689"/>
      <c r="N424" s="689"/>
      <c r="O424" s="689"/>
      <c r="P424" s="689"/>
      <c r="Q424" s="689"/>
      <c r="R424" s="801"/>
      <c r="S424" s="801"/>
      <c r="T424" s="692">
        <v>11</v>
      </c>
      <c r="U424" s="244" t="s">
        <v>284</v>
      </c>
      <c r="W424" s="650"/>
      <c r="X424" s="803"/>
      <c r="Y424" s="804"/>
      <c r="Z424" s="804"/>
      <c r="AA424" s="804"/>
      <c r="AB424" s="803"/>
      <c r="AC424" s="803"/>
      <c r="AD424" s="803"/>
      <c r="AE424" s="803"/>
      <c r="AF424" s="803"/>
      <c r="AG424" s="803"/>
      <c r="AH424" s="804"/>
      <c r="AI424" s="804"/>
    </row>
    <row r="425" spans="1:35" s="648" customFormat="1">
      <c r="A425" s="649">
        <v>3</v>
      </c>
      <c r="B425" s="798" t="s">
        <v>2635</v>
      </c>
      <c r="C425" s="920"/>
      <c r="D425" s="1021"/>
      <c r="E425" s="921"/>
      <c r="F425" s="908" t="s">
        <v>2025</v>
      </c>
      <c r="G425" s="639">
        <v>8</v>
      </c>
      <c r="H425" s="805" t="s">
        <v>2635</v>
      </c>
      <c r="I425" s="1012"/>
      <c r="J425" s="806"/>
      <c r="K425" s="1035">
        <v>1</v>
      </c>
      <c r="L425" s="679">
        <v>11</v>
      </c>
      <c r="M425" s="677"/>
      <c r="N425" s="677"/>
      <c r="O425" s="677"/>
      <c r="P425" s="677"/>
      <c r="Q425" s="677"/>
      <c r="R425" s="677">
        <v>11</v>
      </c>
      <c r="S425" s="677">
        <v>11</v>
      </c>
      <c r="T425" s="801"/>
      <c r="U425" s="802"/>
      <c r="W425" s="650"/>
      <c r="X425" s="803"/>
      <c r="Y425" s="804"/>
      <c r="Z425" s="804"/>
      <c r="AA425" s="804"/>
      <c r="AB425" s="803"/>
      <c r="AC425" s="803"/>
      <c r="AD425" s="803"/>
      <c r="AE425" s="803"/>
      <c r="AF425" s="803"/>
      <c r="AG425" s="803"/>
      <c r="AH425" s="804"/>
      <c r="AI425" s="804"/>
    </row>
    <row r="426" spans="1:35" s="648" customFormat="1" ht="60">
      <c r="A426" s="649">
        <v>2</v>
      </c>
      <c r="B426" s="798" t="s">
        <v>2195</v>
      </c>
      <c r="C426" s="920" t="s">
        <v>102</v>
      </c>
      <c r="D426" s="921">
        <v>101905</v>
      </c>
      <c r="E426" s="921" t="s">
        <v>106</v>
      </c>
      <c r="F426" s="457">
        <v>2</v>
      </c>
      <c r="G426" s="639">
        <v>8</v>
      </c>
      <c r="H426" s="799" t="s">
        <v>2195</v>
      </c>
      <c r="I426" s="779" t="s">
        <v>1540</v>
      </c>
      <c r="J426" s="800"/>
      <c r="K426" s="819"/>
      <c r="L426" s="742"/>
      <c r="M426" s="689"/>
      <c r="N426" s="689"/>
      <c r="O426" s="689"/>
      <c r="P426" s="689"/>
      <c r="Q426" s="689"/>
      <c r="R426" s="801"/>
      <c r="S426" s="801"/>
      <c r="T426" s="692">
        <v>5</v>
      </c>
      <c r="U426" s="244" t="s">
        <v>284</v>
      </c>
      <c r="W426" s="650"/>
      <c r="X426" s="803"/>
      <c r="Y426" s="804"/>
      <c r="Z426" s="804"/>
      <c r="AA426" s="804"/>
      <c r="AB426" s="803"/>
      <c r="AC426" s="803"/>
      <c r="AD426" s="803"/>
      <c r="AE426" s="803"/>
      <c r="AF426" s="803"/>
      <c r="AG426" s="803"/>
      <c r="AH426" s="804"/>
      <c r="AI426" s="804"/>
    </row>
    <row r="427" spans="1:35" s="648" customFormat="1">
      <c r="A427" s="649">
        <v>3</v>
      </c>
      <c r="B427" s="798" t="s">
        <v>2636</v>
      </c>
      <c r="C427" s="920"/>
      <c r="D427" s="1021"/>
      <c r="E427" s="921"/>
      <c r="F427" s="908" t="s">
        <v>2027</v>
      </c>
      <c r="G427" s="639">
        <v>8</v>
      </c>
      <c r="H427" s="805" t="s">
        <v>2636</v>
      </c>
      <c r="I427" s="1012"/>
      <c r="J427" s="806"/>
      <c r="K427" s="1035">
        <v>1</v>
      </c>
      <c r="L427" s="679">
        <v>5</v>
      </c>
      <c r="M427" s="677"/>
      <c r="N427" s="677"/>
      <c r="O427" s="677"/>
      <c r="P427" s="677"/>
      <c r="Q427" s="677"/>
      <c r="R427" s="677">
        <v>5</v>
      </c>
      <c r="S427" s="677">
        <v>5</v>
      </c>
      <c r="T427" s="801"/>
      <c r="U427" s="802"/>
      <c r="W427" s="650"/>
      <c r="X427" s="803"/>
      <c r="Y427" s="804"/>
      <c r="Z427" s="804"/>
      <c r="AA427" s="804"/>
      <c r="AB427" s="803"/>
      <c r="AC427" s="803"/>
      <c r="AD427" s="803"/>
      <c r="AE427" s="803"/>
      <c r="AF427" s="803"/>
      <c r="AG427" s="803"/>
      <c r="AH427" s="804"/>
      <c r="AI427" s="804"/>
    </row>
    <row r="428" spans="1:35" s="648" customFormat="1" ht="60">
      <c r="A428" s="649">
        <v>2</v>
      </c>
      <c r="B428" s="798" t="s">
        <v>2196</v>
      </c>
      <c r="C428" s="920" t="s">
        <v>102</v>
      </c>
      <c r="D428" s="921">
        <v>101907</v>
      </c>
      <c r="E428" s="921" t="s">
        <v>106</v>
      </c>
      <c r="F428" s="457">
        <v>3</v>
      </c>
      <c r="G428" s="639">
        <v>8</v>
      </c>
      <c r="H428" s="799" t="s">
        <v>2196</v>
      </c>
      <c r="I428" s="779" t="s">
        <v>1541</v>
      </c>
      <c r="J428" s="800"/>
      <c r="K428" s="819"/>
      <c r="L428" s="742"/>
      <c r="M428" s="689"/>
      <c r="N428" s="689"/>
      <c r="O428" s="689"/>
      <c r="P428" s="689"/>
      <c r="Q428" s="689"/>
      <c r="R428" s="801"/>
      <c r="S428" s="801"/>
      <c r="T428" s="692">
        <v>2</v>
      </c>
      <c r="U428" s="244" t="s">
        <v>284</v>
      </c>
      <c r="W428" s="650"/>
      <c r="X428" s="803"/>
      <c r="Y428" s="804"/>
      <c r="Z428" s="804"/>
      <c r="AA428" s="804"/>
      <c r="AB428" s="803"/>
      <c r="AC428" s="803"/>
      <c r="AD428" s="803"/>
      <c r="AE428" s="803"/>
      <c r="AF428" s="803"/>
      <c r="AG428" s="803"/>
      <c r="AH428" s="804"/>
      <c r="AI428" s="804"/>
    </row>
    <row r="429" spans="1:35" s="648" customFormat="1">
      <c r="A429" s="649">
        <v>3</v>
      </c>
      <c r="B429" s="798" t="s">
        <v>2637</v>
      </c>
      <c r="C429" s="920"/>
      <c r="D429" s="1021"/>
      <c r="E429" s="921"/>
      <c r="F429" s="908" t="s">
        <v>2032</v>
      </c>
      <c r="G429" s="639">
        <v>8</v>
      </c>
      <c r="H429" s="805" t="s">
        <v>2637</v>
      </c>
      <c r="I429" s="1012"/>
      <c r="J429" s="806"/>
      <c r="K429" s="1035">
        <v>1</v>
      </c>
      <c r="L429" s="679">
        <v>2</v>
      </c>
      <c r="M429" s="677"/>
      <c r="N429" s="677"/>
      <c r="O429" s="677"/>
      <c r="P429" s="677"/>
      <c r="Q429" s="677"/>
      <c r="R429" s="677">
        <v>2</v>
      </c>
      <c r="S429" s="677">
        <v>2</v>
      </c>
      <c r="T429" s="801"/>
      <c r="U429" s="802"/>
      <c r="W429" s="650"/>
      <c r="X429" s="803"/>
      <c r="Y429" s="804"/>
      <c r="Z429" s="804"/>
      <c r="AA429" s="804"/>
      <c r="AB429" s="803"/>
      <c r="AC429" s="803"/>
      <c r="AD429" s="803"/>
      <c r="AE429" s="803"/>
      <c r="AF429" s="803"/>
      <c r="AG429" s="803"/>
      <c r="AH429" s="804"/>
      <c r="AI429" s="804"/>
    </row>
    <row r="430" spans="1:35" s="648" customFormat="1" ht="60" customHeight="1">
      <c r="A430" s="649">
        <v>2</v>
      </c>
      <c r="B430" s="798" t="s">
        <v>2197</v>
      </c>
      <c r="C430" s="920" t="s">
        <v>102</v>
      </c>
      <c r="D430" s="921">
        <v>101909</v>
      </c>
      <c r="E430" s="921" t="s">
        <v>106</v>
      </c>
      <c r="F430" s="457">
        <v>4</v>
      </c>
      <c r="G430" s="639">
        <v>8</v>
      </c>
      <c r="H430" s="799" t="s">
        <v>2197</v>
      </c>
      <c r="I430" s="779" t="s">
        <v>1542</v>
      </c>
      <c r="J430" s="800"/>
      <c r="K430" s="819"/>
      <c r="L430" s="742"/>
      <c r="M430" s="689"/>
      <c r="N430" s="689"/>
      <c r="O430" s="689"/>
      <c r="P430" s="689"/>
      <c r="Q430" s="689"/>
      <c r="R430" s="801"/>
      <c r="S430" s="801"/>
      <c r="T430" s="692">
        <v>3</v>
      </c>
      <c r="U430" s="244" t="s">
        <v>284</v>
      </c>
      <c r="W430" s="650"/>
      <c r="X430" s="803"/>
      <c r="Y430" s="804"/>
      <c r="Z430" s="804"/>
      <c r="AA430" s="804"/>
      <c r="AB430" s="803"/>
      <c r="AC430" s="803"/>
      <c r="AD430" s="803"/>
      <c r="AE430" s="803"/>
      <c r="AF430" s="803"/>
      <c r="AG430" s="803"/>
      <c r="AH430" s="804"/>
      <c r="AI430" s="804"/>
    </row>
    <row r="431" spans="1:35" s="648" customFormat="1">
      <c r="A431" s="649">
        <v>3</v>
      </c>
      <c r="B431" s="798" t="s">
        <v>2638</v>
      </c>
      <c r="C431" s="920"/>
      <c r="D431" s="1021"/>
      <c r="E431" s="921"/>
      <c r="F431" s="908" t="s">
        <v>2056</v>
      </c>
      <c r="G431" s="639">
        <v>8</v>
      </c>
      <c r="H431" s="805" t="s">
        <v>2638</v>
      </c>
      <c r="I431" s="1012"/>
      <c r="J431" s="806"/>
      <c r="K431" s="1035">
        <v>1</v>
      </c>
      <c r="L431" s="679">
        <v>3</v>
      </c>
      <c r="M431" s="677"/>
      <c r="N431" s="677"/>
      <c r="O431" s="677"/>
      <c r="P431" s="677"/>
      <c r="Q431" s="677"/>
      <c r="R431" s="677">
        <v>3</v>
      </c>
      <c r="S431" s="677">
        <v>3</v>
      </c>
      <c r="T431" s="801"/>
      <c r="U431" s="802"/>
      <c r="W431" s="650"/>
      <c r="X431" s="803"/>
      <c r="Y431" s="804"/>
      <c r="Z431" s="804"/>
      <c r="AA431" s="804"/>
      <c r="AB431" s="803"/>
      <c r="AC431" s="803"/>
      <c r="AD431" s="803"/>
      <c r="AE431" s="803"/>
      <c r="AF431" s="803"/>
      <c r="AG431" s="803"/>
      <c r="AH431" s="804"/>
      <c r="AI431" s="804"/>
    </row>
    <row r="432" spans="1:35" s="648" customFormat="1" ht="60">
      <c r="A432" s="649">
        <v>2</v>
      </c>
      <c r="B432" s="798" t="s">
        <v>2198</v>
      </c>
      <c r="C432" s="920" t="s">
        <v>102</v>
      </c>
      <c r="D432" s="921">
        <v>91871</v>
      </c>
      <c r="E432" s="921" t="s">
        <v>106</v>
      </c>
      <c r="F432" s="457">
        <v>5</v>
      </c>
      <c r="G432" s="639">
        <v>8</v>
      </c>
      <c r="H432" s="799" t="s">
        <v>2198</v>
      </c>
      <c r="I432" s="779" t="s">
        <v>295</v>
      </c>
      <c r="J432" s="800"/>
      <c r="K432" s="819"/>
      <c r="L432" s="742"/>
      <c r="M432" s="689"/>
      <c r="N432" s="689"/>
      <c r="O432" s="689"/>
      <c r="P432" s="689"/>
      <c r="Q432" s="689"/>
      <c r="R432" s="801"/>
      <c r="S432" s="801"/>
      <c r="T432" s="692">
        <v>36</v>
      </c>
      <c r="U432" s="244" t="s">
        <v>104</v>
      </c>
      <c r="W432" s="650"/>
      <c r="X432" s="803"/>
      <c r="Y432" s="804"/>
      <c r="Z432" s="804"/>
      <c r="AA432" s="804"/>
      <c r="AB432" s="803"/>
      <c r="AC432" s="803"/>
      <c r="AD432" s="803"/>
      <c r="AE432" s="803"/>
      <c r="AF432" s="803"/>
      <c r="AG432" s="803"/>
      <c r="AH432" s="804"/>
      <c r="AI432" s="804"/>
    </row>
    <row r="433" spans="1:35" s="648" customFormat="1">
      <c r="A433" s="649">
        <v>3</v>
      </c>
      <c r="B433" s="798" t="s">
        <v>2639</v>
      </c>
      <c r="C433" s="920"/>
      <c r="D433" s="1021"/>
      <c r="E433" s="921"/>
      <c r="F433" s="908" t="s">
        <v>2167</v>
      </c>
      <c r="G433" s="639">
        <v>8</v>
      </c>
      <c r="H433" s="805" t="s">
        <v>2639</v>
      </c>
      <c r="I433" s="1012"/>
      <c r="J433" s="806"/>
      <c r="K433" s="1035">
        <v>12</v>
      </c>
      <c r="L433" s="679">
        <v>3</v>
      </c>
      <c r="M433" s="677"/>
      <c r="N433" s="677"/>
      <c r="O433" s="677"/>
      <c r="P433" s="677"/>
      <c r="Q433" s="677"/>
      <c r="R433" s="677">
        <v>3</v>
      </c>
      <c r="S433" s="677">
        <v>36</v>
      </c>
      <c r="T433" s="801"/>
      <c r="U433" s="802"/>
      <c r="W433" s="650"/>
      <c r="X433" s="803"/>
      <c r="Y433" s="804"/>
      <c r="Z433" s="804"/>
      <c r="AA433" s="804"/>
      <c r="AB433" s="803"/>
      <c r="AC433" s="803"/>
      <c r="AD433" s="803"/>
      <c r="AE433" s="803"/>
      <c r="AF433" s="803"/>
      <c r="AG433" s="803"/>
      <c r="AH433" s="804"/>
      <c r="AI433" s="804"/>
    </row>
    <row r="434" spans="1:35" s="648" customFormat="1" ht="60">
      <c r="A434" s="649">
        <v>2</v>
      </c>
      <c r="B434" s="798" t="s">
        <v>2199</v>
      </c>
      <c r="C434" s="920" t="s">
        <v>102</v>
      </c>
      <c r="D434" s="921">
        <v>91924</v>
      </c>
      <c r="E434" s="921" t="s">
        <v>106</v>
      </c>
      <c r="F434" s="457">
        <v>6</v>
      </c>
      <c r="G434" s="639">
        <v>8</v>
      </c>
      <c r="H434" s="799" t="s">
        <v>2199</v>
      </c>
      <c r="I434" s="779" t="s">
        <v>307</v>
      </c>
      <c r="J434" s="800"/>
      <c r="K434" s="819"/>
      <c r="L434" s="742"/>
      <c r="M434" s="689"/>
      <c r="N434" s="689"/>
      <c r="O434" s="689"/>
      <c r="P434" s="689"/>
      <c r="Q434" s="689"/>
      <c r="R434" s="801"/>
      <c r="S434" s="801"/>
      <c r="T434" s="692">
        <v>72</v>
      </c>
      <c r="U434" s="244" t="s">
        <v>104</v>
      </c>
      <c r="W434" s="650"/>
      <c r="X434" s="803"/>
      <c r="Y434" s="804"/>
      <c r="Z434" s="804"/>
      <c r="AA434" s="804"/>
      <c r="AB434" s="803"/>
      <c r="AC434" s="803"/>
      <c r="AD434" s="803"/>
      <c r="AE434" s="803"/>
      <c r="AF434" s="803"/>
      <c r="AG434" s="803"/>
      <c r="AH434" s="804"/>
      <c r="AI434" s="804"/>
    </row>
    <row r="435" spans="1:35" s="648" customFormat="1">
      <c r="A435" s="649">
        <v>3</v>
      </c>
      <c r="B435" s="798" t="s">
        <v>2640</v>
      </c>
      <c r="C435" s="920"/>
      <c r="D435" s="1021"/>
      <c r="E435" s="921"/>
      <c r="F435" s="908" t="s">
        <v>2185</v>
      </c>
      <c r="G435" s="639">
        <v>8</v>
      </c>
      <c r="H435" s="805" t="s">
        <v>2640</v>
      </c>
      <c r="I435" s="1012"/>
      <c r="J435" s="806"/>
      <c r="K435" s="1035">
        <v>2</v>
      </c>
      <c r="L435" s="679">
        <v>36</v>
      </c>
      <c r="M435" s="677"/>
      <c r="N435" s="677"/>
      <c r="O435" s="677"/>
      <c r="P435" s="677"/>
      <c r="Q435" s="677"/>
      <c r="R435" s="677">
        <v>36</v>
      </c>
      <c r="S435" s="677">
        <v>72</v>
      </c>
      <c r="T435" s="801"/>
      <c r="U435" s="802"/>
      <c r="W435" s="650"/>
      <c r="X435" s="803"/>
      <c r="Y435" s="804"/>
      <c r="Z435" s="804"/>
      <c r="AA435" s="804"/>
      <c r="AB435" s="803"/>
      <c r="AC435" s="803"/>
      <c r="AD435" s="803"/>
      <c r="AE435" s="803"/>
      <c r="AF435" s="803"/>
      <c r="AG435" s="803"/>
      <c r="AH435" s="804"/>
      <c r="AI435" s="804"/>
    </row>
    <row r="436" spans="1:35" s="648" customFormat="1" ht="75">
      <c r="A436" s="649">
        <v>2</v>
      </c>
      <c r="B436" s="798" t="s">
        <v>2200</v>
      </c>
      <c r="C436" s="920" t="s">
        <v>106</v>
      </c>
      <c r="D436" s="921">
        <v>109</v>
      </c>
      <c r="E436" s="921" t="s">
        <v>106</v>
      </c>
      <c r="F436" s="457">
        <v>7</v>
      </c>
      <c r="G436" s="639">
        <v>8</v>
      </c>
      <c r="H436" s="799" t="s">
        <v>2200</v>
      </c>
      <c r="I436" s="779" t="s">
        <v>2201</v>
      </c>
      <c r="J436" s="800"/>
      <c r="K436" s="819"/>
      <c r="L436" s="742"/>
      <c r="M436" s="689"/>
      <c r="N436" s="689"/>
      <c r="O436" s="689"/>
      <c r="P436" s="689"/>
      <c r="Q436" s="689"/>
      <c r="R436" s="801"/>
      <c r="S436" s="801"/>
      <c r="T436" s="692">
        <v>19</v>
      </c>
      <c r="U436" s="244" t="s">
        <v>394</v>
      </c>
      <c r="W436" s="650"/>
      <c r="X436" s="803"/>
      <c r="Y436" s="804"/>
      <c r="Z436" s="804"/>
      <c r="AA436" s="804"/>
      <c r="AB436" s="803"/>
      <c r="AC436" s="803"/>
      <c r="AD436" s="803"/>
      <c r="AE436" s="803"/>
      <c r="AF436" s="803"/>
      <c r="AG436" s="803"/>
      <c r="AH436" s="804"/>
      <c r="AI436" s="804"/>
    </row>
    <row r="437" spans="1:35" s="648" customFormat="1">
      <c r="A437" s="649">
        <v>3</v>
      </c>
      <c r="B437" s="798" t="s">
        <v>2641</v>
      </c>
      <c r="C437" s="920"/>
      <c r="D437" s="1021"/>
      <c r="E437" s="921"/>
      <c r="F437" s="908" t="s">
        <v>2191</v>
      </c>
      <c r="G437" s="639">
        <v>8</v>
      </c>
      <c r="H437" s="805" t="s">
        <v>2641</v>
      </c>
      <c r="I437" s="1012"/>
      <c r="J437" s="806"/>
      <c r="K437" s="1035">
        <v>1</v>
      </c>
      <c r="L437" s="679">
        <v>19</v>
      </c>
      <c r="M437" s="677"/>
      <c r="N437" s="677"/>
      <c r="O437" s="677"/>
      <c r="P437" s="677"/>
      <c r="Q437" s="677"/>
      <c r="R437" s="677">
        <v>19</v>
      </c>
      <c r="S437" s="677">
        <v>19</v>
      </c>
      <c r="T437" s="801"/>
      <c r="U437" s="802"/>
      <c r="W437" s="650"/>
      <c r="X437" s="803"/>
      <c r="Y437" s="804"/>
      <c r="Z437" s="804"/>
      <c r="AA437" s="804"/>
      <c r="AB437" s="803"/>
      <c r="AC437" s="803"/>
      <c r="AD437" s="803"/>
      <c r="AE437" s="803"/>
      <c r="AF437" s="803"/>
      <c r="AG437" s="803"/>
      <c r="AH437" s="804"/>
      <c r="AI437" s="804"/>
    </row>
    <row r="438" spans="1:35">
      <c r="A438" s="769">
        <v>2</v>
      </c>
      <c r="B438" s="640" t="s">
        <v>2016</v>
      </c>
      <c r="D438" s="1018"/>
      <c r="E438" s="1016">
        <v>1</v>
      </c>
      <c r="F438" s="641">
        <v>0</v>
      </c>
      <c r="G438" s="639">
        <v>9</v>
      </c>
      <c r="H438" s="663" t="s">
        <v>2016</v>
      </c>
      <c r="I438" s="1010" t="s">
        <v>1471</v>
      </c>
      <c r="J438" s="643"/>
      <c r="K438" s="643"/>
      <c r="L438" s="687"/>
      <c r="M438" s="687"/>
      <c r="N438" s="693"/>
      <c r="O438" s="693"/>
      <c r="P438" s="693"/>
      <c r="Q438" s="693"/>
      <c r="R438" s="644"/>
      <c r="S438" s="644"/>
      <c r="T438" s="644"/>
      <c r="U438" s="645"/>
      <c r="X438" s="871"/>
      <c r="AB438" s="871"/>
      <c r="AC438" s="871"/>
      <c r="AD438" s="871"/>
      <c r="AE438" s="871"/>
      <c r="AF438" s="871"/>
      <c r="AG438" s="871"/>
    </row>
    <row r="439" spans="1:35" ht="30">
      <c r="A439" s="769">
        <v>2</v>
      </c>
      <c r="B439" s="459" t="s">
        <v>2202</v>
      </c>
      <c r="C439" s="1019" t="s">
        <v>102</v>
      </c>
      <c r="D439" s="1018">
        <v>96113</v>
      </c>
      <c r="E439" s="1018" t="s">
        <v>106</v>
      </c>
      <c r="F439" s="457">
        <v>1</v>
      </c>
      <c r="G439" s="639">
        <v>9</v>
      </c>
      <c r="H439" s="493" t="s">
        <v>2202</v>
      </c>
      <c r="I439" s="695" t="s">
        <v>369</v>
      </c>
      <c r="J439" s="701" t="s">
        <v>1573</v>
      </c>
      <c r="K439" s="722"/>
      <c r="L439" s="677"/>
      <c r="M439" s="692"/>
      <c r="N439" s="692"/>
      <c r="O439" s="692"/>
      <c r="P439" s="692"/>
      <c r="Q439" s="692"/>
      <c r="R439" s="494"/>
      <c r="S439" s="494"/>
      <c r="T439" s="692">
        <v>410.79</v>
      </c>
      <c r="U439" s="244" t="s">
        <v>111</v>
      </c>
      <c r="X439" s="871"/>
      <c r="AB439" s="871"/>
      <c r="AC439" s="871"/>
      <c r="AD439" s="871"/>
      <c r="AE439" s="871"/>
      <c r="AF439" s="871"/>
      <c r="AG439" s="871"/>
    </row>
    <row r="440" spans="1:35">
      <c r="A440" s="769">
        <v>3</v>
      </c>
      <c r="B440" s="459" t="s">
        <v>2642</v>
      </c>
      <c r="C440" s="1019"/>
      <c r="D440" s="1018"/>
      <c r="E440" s="1018"/>
      <c r="F440" s="950" t="s">
        <v>2025</v>
      </c>
      <c r="G440" s="639">
        <v>9</v>
      </c>
      <c r="H440" s="496" t="s">
        <v>2642</v>
      </c>
      <c r="I440" s="996" t="s">
        <v>1739</v>
      </c>
      <c r="J440" s="664"/>
      <c r="K440" s="722">
        <v>1</v>
      </c>
      <c r="L440" s="677">
        <v>14.21</v>
      </c>
      <c r="M440" s="678"/>
      <c r="N440" s="679"/>
      <c r="O440" s="678"/>
      <c r="P440" s="678"/>
      <c r="Q440" s="678"/>
      <c r="R440" s="677">
        <v>14.21</v>
      </c>
      <c r="S440" s="677">
        <v>14.21</v>
      </c>
      <c r="T440" s="494"/>
      <c r="U440" s="495"/>
      <c r="X440" s="871"/>
      <c r="AB440" s="871"/>
      <c r="AC440" s="871"/>
      <c r="AD440" s="871"/>
      <c r="AE440" s="871"/>
      <c r="AF440" s="871"/>
      <c r="AG440" s="871"/>
    </row>
    <row r="441" spans="1:35">
      <c r="A441" s="769">
        <v>3</v>
      </c>
      <c r="B441" s="459" t="s">
        <v>2643</v>
      </c>
      <c r="C441" s="1019"/>
      <c r="D441" s="1018"/>
      <c r="E441" s="1018"/>
      <c r="F441" s="950" t="s">
        <v>2240</v>
      </c>
      <c r="G441" s="639">
        <v>9</v>
      </c>
      <c r="H441" s="496" t="s">
        <v>2643</v>
      </c>
      <c r="I441" s="996" t="s">
        <v>1740</v>
      </c>
      <c r="J441" s="664"/>
      <c r="K441" s="722">
        <v>1</v>
      </c>
      <c r="L441" s="677">
        <v>7.18</v>
      </c>
      <c r="M441" s="678"/>
      <c r="N441" s="679"/>
      <c r="O441" s="678"/>
      <c r="P441" s="678"/>
      <c r="Q441" s="678"/>
      <c r="R441" s="677">
        <v>7.18</v>
      </c>
      <c r="S441" s="677">
        <v>7.18</v>
      </c>
      <c r="T441" s="494"/>
      <c r="U441" s="495"/>
      <c r="X441" s="871"/>
      <c r="AB441" s="871"/>
      <c r="AC441" s="871"/>
      <c r="AD441" s="871"/>
      <c r="AE441" s="871"/>
      <c r="AF441" s="871"/>
      <c r="AG441" s="871"/>
    </row>
    <row r="442" spans="1:35">
      <c r="A442" s="769">
        <v>3</v>
      </c>
      <c r="B442" s="459" t="s">
        <v>2644</v>
      </c>
      <c r="C442" s="1019"/>
      <c r="D442" s="1018"/>
      <c r="E442" s="1018"/>
      <c r="F442" s="872" t="s">
        <v>2244</v>
      </c>
      <c r="G442" s="639">
        <v>9</v>
      </c>
      <c r="H442" s="496" t="s">
        <v>2644</v>
      </c>
      <c r="I442" s="996" t="s">
        <v>1741</v>
      </c>
      <c r="J442" s="664"/>
      <c r="K442" s="722">
        <v>1</v>
      </c>
      <c r="L442" s="677">
        <v>32.08</v>
      </c>
      <c r="M442" s="678"/>
      <c r="N442" s="679"/>
      <c r="O442" s="678"/>
      <c r="P442" s="678"/>
      <c r="Q442" s="678"/>
      <c r="R442" s="677">
        <v>32.08</v>
      </c>
      <c r="S442" s="677">
        <v>32.08</v>
      </c>
      <c r="T442" s="494"/>
      <c r="U442" s="495"/>
      <c r="X442" s="871"/>
      <c r="AB442" s="871"/>
      <c r="AC442" s="871"/>
      <c r="AD442" s="871"/>
      <c r="AE442" s="871"/>
      <c r="AF442" s="871"/>
      <c r="AG442" s="871"/>
    </row>
    <row r="443" spans="1:35">
      <c r="A443" s="769">
        <v>3</v>
      </c>
      <c r="B443" s="459" t="s">
        <v>2645</v>
      </c>
      <c r="C443" s="1019"/>
      <c r="D443" s="1018"/>
      <c r="E443" s="1018"/>
      <c r="F443" s="872" t="s">
        <v>2248</v>
      </c>
      <c r="G443" s="639">
        <v>9</v>
      </c>
      <c r="H443" s="496" t="s">
        <v>2645</v>
      </c>
      <c r="I443" s="996" t="s">
        <v>1742</v>
      </c>
      <c r="J443" s="664"/>
      <c r="K443" s="722">
        <v>1</v>
      </c>
      <c r="L443" s="677">
        <v>9.26</v>
      </c>
      <c r="M443" s="678"/>
      <c r="N443" s="679"/>
      <c r="O443" s="678"/>
      <c r="P443" s="678"/>
      <c r="Q443" s="678"/>
      <c r="R443" s="677">
        <v>9.26</v>
      </c>
      <c r="S443" s="677">
        <v>9.26</v>
      </c>
      <c r="T443" s="494"/>
      <c r="U443" s="495"/>
      <c r="X443" s="871"/>
      <c r="AB443" s="871"/>
      <c r="AC443" s="871"/>
      <c r="AD443" s="871"/>
      <c r="AE443" s="871"/>
      <c r="AF443" s="871"/>
      <c r="AG443" s="871"/>
    </row>
    <row r="444" spans="1:35">
      <c r="A444" s="769">
        <v>3</v>
      </c>
      <c r="B444" s="459" t="s">
        <v>2646</v>
      </c>
      <c r="C444" s="1019"/>
      <c r="D444" s="1018"/>
      <c r="E444" s="1018"/>
      <c r="F444" s="872" t="s">
        <v>2250</v>
      </c>
      <c r="G444" s="639">
        <v>9</v>
      </c>
      <c r="H444" s="496" t="s">
        <v>2646</v>
      </c>
      <c r="I444" s="996" t="s">
        <v>1743</v>
      </c>
      <c r="J444" s="664"/>
      <c r="K444" s="722">
        <v>1</v>
      </c>
      <c r="L444" s="677">
        <v>25.57</v>
      </c>
      <c r="M444" s="678"/>
      <c r="N444" s="679"/>
      <c r="O444" s="678"/>
      <c r="P444" s="678"/>
      <c r="Q444" s="678"/>
      <c r="R444" s="677">
        <v>25.57</v>
      </c>
      <c r="S444" s="677">
        <v>25.57</v>
      </c>
      <c r="T444" s="494"/>
      <c r="U444" s="495"/>
      <c r="X444" s="871"/>
      <c r="AB444" s="871"/>
      <c r="AC444" s="871"/>
      <c r="AD444" s="871"/>
      <c r="AE444" s="871"/>
      <c r="AF444" s="871"/>
      <c r="AG444" s="871"/>
    </row>
    <row r="445" spans="1:35">
      <c r="A445" s="769">
        <v>3</v>
      </c>
      <c r="B445" s="459" t="s">
        <v>2647</v>
      </c>
      <c r="C445" s="1019"/>
      <c r="D445" s="1018"/>
      <c r="E445" s="1018"/>
      <c r="F445" s="872" t="s">
        <v>2254</v>
      </c>
      <c r="G445" s="639">
        <v>9</v>
      </c>
      <c r="H445" s="496" t="s">
        <v>2647</v>
      </c>
      <c r="I445" s="996" t="s">
        <v>1744</v>
      </c>
      <c r="J445" s="664"/>
      <c r="K445" s="722">
        <v>1</v>
      </c>
      <c r="L445" s="677">
        <v>9.6199999999999992</v>
      </c>
      <c r="M445" s="678"/>
      <c r="N445" s="679"/>
      <c r="O445" s="678"/>
      <c r="P445" s="678"/>
      <c r="Q445" s="678"/>
      <c r="R445" s="677">
        <v>9.6199999999999992</v>
      </c>
      <c r="S445" s="677">
        <v>9.6199999999999992</v>
      </c>
      <c r="T445" s="494"/>
      <c r="U445" s="495"/>
      <c r="X445" s="871"/>
      <c r="AB445" s="871"/>
      <c r="AC445" s="871"/>
      <c r="AD445" s="871"/>
      <c r="AE445" s="871"/>
      <c r="AF445" s="871"/>
      <c r="AG445" s="871"/>
    </row>
    <row r="446" spans="1:35">
      <c r="A446" s="769">
        <v>3</v>
      </c>
      <c r="B446" s="459" t="s">
        <v>2648</v>
      </c>
      <c r="C446" s="1019"/>
      <c r="D446" s="1018"/>
      <c r="E446" s="1018"/>
      <c r="F446" s="872" t="s">
        <v>2258</v>
      </c>
      <c r="G446" s="639">
        <v>9</v>
      </c>
      <c r="H446" s="496" t="s">
        <v>2648</v>
      </c>
      <c r="I446" s="996" t="s">
        <v>1712</v>
      </c>
      <c r="J446" s="664"/>
      <c r="K446" s="722">
        <v>1</v>
      </c>
      <c r="L446" s="677">
        <v>12.23</v>
      </c>
      <c r="M446" s="678"/>
      <c r="N446" s="679"/>
      <c r="O446" s="678"/>
      <c r="P446" s="678"/>
      <c r="Q446" s="678"/>
      <c r="R446" s="677">
        <v>12.23</v>
      </c>
      <c r="S446" s="677">
        <v>12.23</v>
      </c>
      <c r="T446" s="494"/>
      <c r="U446" s="495"/>
      <c r="X446" s="871"/>
      <c r="AB446" s="871"/>
      <c r="AC446" s="871"/>
      <c r="AD446" s="871"/>
      <c r="AE446" s="871"/>
      <c r="AF446" s="871"/>
      <c r="AG446" s="871"/>
    </row>
    <row r="447" spans="1:35">
      <c r="A447" s="769">
        <v>3</v>
      </c>
      <c r="B447" s="459" t="s">
        <v>2649</v>
      </c>
      <c r="C447" s="1019"/>
      <c r="D447" s="1018"/>
      <c r="E447" s="1018"/>
      <c r="F447" s="872" t="s">
        <v>2260</v>
      </c>
      <c r="G447" s="639">
        <v>9</v>
      </c>
      <c r="H447" s="496" t="s">
        <v>2649</v>
      </c>
      <c r="I447" s="996" t="s">
        <v>1745</v>
      </c>
      <c r="J447" s="664"/>
      <c r="K447" s="722">
        <v>1</v>
      </c>
      <c r="L447" s="677">
        <v>9.85</v>
      </c>
      <c r="M447" s="678"/>
      <c r="N447" s="679"/>
      <c r="O447" s="678"/>
      <c r="P447" s="678"/>
      <c r="Q447" s="678"/>
      <c r="R447" s="677">
        <v>9.85</v>
      </c>
      <c r="S447" s="677">
        <v>9.85</v>
      </c>
      <c r="T447" s="494"/>
      <c r="U447" s="495"/>
      <c r="X447" s="871"/>
      <c r="AB447" s="871"/>
      <c r="AC447" s="871"/>
      <c r="AD447" s="871"/>
      <c r="AE447" s="871"/>
      <c r="AF447" s="871"/>
      <c r="AG447" s="871"/>
    </row>
    <row r="448" spans="1:35">
      <c r="A448" s="769">
        <v>3</v>
      </c>
      <c r="B448" s="459" t="s">
        <v>2650</v>
      </c>
      <c r="C448" s="1019"/>
      <c r="D448" s="1018"/>
      <c r="E448" s="1018"/>
      <c r="F448" s="872" t="s">
        <v>2264</v>
      </c>
      <c r="G448" s="639">
        <v>9</v>
      </c>
      <c r="H448" s="496" t="s">
        <v>2650</v>
      </c>
      <c r="I448" s="996" t="s">
        <v>1746</v>
      </c>
      <c r="J448" s="664"/>
      <c r="K448" s="722">
        <v>1</v>
      </c>
      <c r="L448" s="677">
        <v>16.3</v>
      </c>
      <c r="M448" s="678"/>
      <c r="N448" s="679"/>
      <c r="O448" s="678"/>
      <c r="P448" s="678"/>
      <c r="Q448" s="678"/>
      <c r="R448" s="677">
        <v>16.3</v>
      </c>
      <c r="S448" s="677">
        <v>16.3</v>
      </c>
      <c r="T448" s="494"/>
      <c r="U448" s="495"/>
      <c r="X448" s="871"/>
      <c r="AB448" s="871"/>
      <c r="AC448" s="871"/>
      <c r="AD448" s="871"/>
      <c r="AE448" s="871"/>
      <c r="AF448" s="871"/>
      <c r="AG448" s="871"/>
    </row>
    <row r="449" spans="1:33">
      <c r="A449" s="769">
        <v>3</v>
      </c>
      <c r="B449" s="459" t="s">
        <v>2651</v>
      </c>
      <c r="C449" s="1019"/>
      <c r="D449" s="1018"/>
      <c r="E449" s="1018"/>
      <c r="F449" s="872" t="s">
        <v>2266</v>
      </c>
      <c r="G449" s="639">
        <v>9</v>
      </c>
      <c r="H449" s="496" t="s">
        <v>2651</v>
      </c>
      <c r="I449" s="996" t="s">
        <v>1747</v>
      </c>
      <c r="J449" s="664"/>
      <c r="K449" s="722">
        <v>1</v>
      </c>
      <c r="L449" s="677">
        <v>3.49</v>
      </c>
      <c r="M449" s="678"/>
      <c r="N449" s="679"/>
      <c r="O449" s="678"/>
      <c r="P449" s="678"/>
      <c r="Q449" s="678"/>
      <c r="R449" s="677">
        <v>3.49</v>
      </c>
      <c r="S449" s="677">
        <v>3.49</v>
      </c>
      <c r="T449" s="494"/>
      <c r="U449" s="495"/>
      <c r="X449" s="871"/>
      <c r="AB449" s="871"/>
      <c r="AC449" s="871"/>
      <c r="AD449" s="871"/>
      <c r="AE449" s="871"/>
      <c r="AF449" s="871"/>
      <c r="AG449" s="871"/>
    </row>
    <row r="450" spans="1:33">
      <c r="A450" s="769">
        <v>3</v>
      </c>
      <c r="B450" s="459" t="s">
        <v>2652</v>
      </c>
      <c r="C450" s="1019"/>
      <c r="D450" s="1018"/>
      <c r="E450" s="1018"/>
      <c r="F450" s="872" t="s">
        <v>2268</v>
      </c>
      <c r="G450" s="639">
        <v>9</v>
      </c>
      <c r="H450" s="496" t="s">
        <v>2652</v>
      </c>
      <c r="I450" s="996" t="s">
        <v>1565</v>
      </c>
      <c r="J450" s="664"/>
      <c r="K450" s="722">
        <v>1</v>
      </c>
      <c r="L450" s="677">
        <v>3.4</v>
      </c>
      <c r="M450" s="678"/>
      <c r="N450" s="679"/>
      <c r="O450" s="678"/>
      <c r="P450" s="678"/>
      <c r="Q450" s="678"/>
      <c r="R450" s="677">
        <v>3.4</v>
      </c>
      <c r="S450" s="677">
        <v>3.4</v>
      </c>
      <c r="T450" s="494"/>
      <c r="U450" s="495"/>
      <c r="X450" s="871"/>
      <c r="AB450" s="871"/>
      <c r="AC450" s="871"/>
      <c r="AD450" s="871"/>
      <c r="AE450" s="871"/>
      <c r="AF450" s="871"/>
      <c r="AG450" s="871"/>
    </row>
    <row r="451" spans="1:33">
      <c r="A451" s="769">
        <v>3</v>
      </c>
      <c r="B451" s="459" t="s">
        <v>2653</v>
      </c>
      <c r="C451" s="1019"/>
      <c r="D451" s="1018"/>
      <c r="E451" s="1018"/>
      <c r="F451" s="872" t="s">
        <v>2270</v>
      </c>
      <c r="G451" s="639">
        <v>9</v>
      </c>
      <c r="H451" s="496" t="s">
        <v>2653</v>
      </c>
      <c r="I451" s="996" t="s">
        <v>1748</v>
      </c>
      <c r="J451" s="664"/>
      <c r="K451" s="722">
        <v>1</v>
      </c>
      <c r="L451" s="677">
        <v>31.42</v>
      </c>
      <c r="M451" s="678"/>
      <c r="N451" s="679"/>
      <c r="O451" s="678"/>
      <c r="P451" s="678"/>
      <c r="Q451" s="678"/>
      <c r="R451" s="677">
        <v>31.42</v>
      </c>
      <c r="S451" s="677">
        <v>31.42</v>
      </c>
      <c r="T451" s="494"/>
      <c r="U451" s="495"/>
      <c r="X451" s="871"/>
      <c r="AB451" s="871"/>
      <c r="AC451" s="871"/>
      <c r="AD451" s="871"/>
      <c r="AE451" s="871"/>
      <c r="AF451" s="871"/>
      <c r="AG451" s="871"/>
    </row>
    <row r="452" spans="1:33">
      <c r="A452" s="769">
        <v>3</v>
      </c>
      <c r="B452" s="459" t="s">
        <v>2654</v>
      </c>
      <c r="C452" s="1019"/>
      <c r="D452" s="1018"/>
      <c r="E452" s="1018"/>
      <c r="F452" s="872" t="s">
        <v>2272</v>
      </c>
      <c r="G452" s="639">
        <v>9</v>
      </c>
      <c r="H452" s="496" t="s">
        <v>2654</v>
      </c>
      <c r="I452" s="996" t="s">
        <v>1749</v>
      </c>
      <c r="J452" s="664"/>
      <c r="K452" s="722">
        <v>1</v>
      </c>
      <c r="L452" s="677">
        <v>12.85</v>
      </c>
      <c r="M452" s="678"/>
      <c r="N452" s="679"/>
      <c r="O452" s="678"/>
      <c r="P452" s="678"/>
      <c r="Q452" s="678"/>
      <c r="R452" s="677">
        <v>12.85</v>
      </c>
      <c r="S452" s="677">
        <v>12.85</v>
      </c>
      <c r="T452" s="494"/>
      <c r="U452" s="495"/>
      <c r="X452" s="871"/>
      <c r="AB452" s="871"/>
      <c r="AC452" s="871"/>
      <c r="AD452" s="871"/>
      <c r="AE452" s="871"/>
      <c r="AF452" s="871"/>
      <c r="AG452" s="871"/>
    </row>
    <row r="453" spans="1:33">
      <c r="A453" s="769">
        <v>3</v>
      </c>
      <c r="B453" s="459" t="s">
        <v>2655</v>
      </c>
      <c r="C453" s="1019"/>
      <c r="D453" s="1018"/>
      <c r="E453" s="1018"/>
      <c r="F453" s="872" t="s">
        <v>2273</v>
      </c>
      <c r="G453" s="639">
        <v>9</v>
      </c>
      <c r="H453" s="496" t="s">
        <v>2655</v>
      </c>
      <c r="I453" s="996" t="s">
        <v>1750</v>
      </c>
      <c r="J453" s="664"/>
      <c r="K453" s="722">
        <v>1</v>
      </c>
      <c r="L453" s="677">
        <v>41.02</v>
      </c>
      <c r="M453" s="678"/>
      <c r="N453" s="679"/>
      <c r="O453" s="678"/>
      <c r="P453" s="678"/>
      <c r="Q453" s="678"/>
      <c r="R453" s="677">
        <v>41.02</v>
      </c>
      <c r="S453" s="677">
        <v>41.02</v>
      </c>
      <c r="T453" s="494"/>
      <c r="U453" s="495"/>
      <c r="X453" s="871"/>
      <c r="AB453" s="871"/>
      <c r="AC453" s="871"/>
      <c r="AD453" s="871"/>
      <c r="AE453" s="871"/>
      <c r="AF453" s="871"/>
      <c r="AG453" s="871"/>
    </row>
    <row r="454" spans="1:33">
      <c r="A454" s="769">
        <v>3</v>
      </c>
      <c r="B454" s="459" t="s">
        <v>2656</v>
      </c>
      <c r="C454" s="1019"/>
      <c r="D454" s="1018"/>
      <c r="E454" s="1018"/>
      <c r="F454" s="872" t="s">
        <v>2278</v>
      </c>
      <c r="G454" s="639">
        <v>9</v>
      </c>
      <c r="H454" s="496" t="s">
        <v>2656</v>
      </c>
      <c r="I454" s="996" t="s">
        <v>1557</v>
      </c>
      <c r="J454" s="664"/>
      <c r="K454" s="722">
        <v>1</v>
      </c>
      <c r="L454" s="677">
        <v>13.33</v>
      </c>
      <c r="M454" s="678"/>
      <c r="N454" s="679"/>
      <c r="O454" s="678"/>
      <c r="P454" s="678"/>
      <c r="Q454" s="678"/>
      <c r="R454" s="677">
        <v>13.33</v>
      </c>
      <c r="S454" s="677">
        <v>13.33</v>
      </c>
      <c r="T454" s="494"/>
      <c r="U454" s="495"/>
      <c r="X454" s="871"/>
      <c r="AB454" s="871"/>
      <c r="AC454" s="871"/>
      <c r="AD454" s="871"/>
      <c r="AE454" s="871"/>
      <c r="AF454" s="871"/>
      <c r="AG454" s="871"/>
    </row>
    <row r="455" spans="1:33">
      <c r="A455" s="769">
        <v>3</v>
      </c>
      <c r="B455" s="459" t="s">
        <v>2657</v>
      </c>
      <c r="C455" s="1019"/>
      <c r="D455" s="1018"/>
      <c r="E455" s="1018"/>
      <c r="F455" s="872" t="s">
        <v>2282</v>
      </c>
      <c r="G455" s="639">
        <v>9</v>
      </c>
      <c r="H455" s="496" t="s">
        <v>2657</v>
      </c>
      <c r="I455" s="996" t="s">
        <v>1751</v>
      </c>
      <c r="J455" s="664"/>
      <c r="K455" s="722">
        <v>1</v>
      </c>
      <c r="L455" s="677">
        <v>4.07</v>
      </c>
      <c r="M455" s="678"/>
      <c r="N455" s="679"/>
      <c r="O455" s="678"/>
      <c r="P455" s="678"/>
      <c r="Q455" s="678"/>
      <c r="R455" s="677">
        <v>4.07</v>
      </c>
      <c r="S455" s="677">
        <v>4.07</v>
      </c>
      <c r="T455" s="494"/>
      <c r="U455" s="495"/>
      <c r="X455" s="871"/>
      <c r="AB455" s="871"/>
      <c r="AC455" s="871"/>
      <c r="AD455" s="871"/>
      <c r="AE455" s="871"/>
      <c r="AF455" s="871"/>
      <c r="AG455" s="871"/>
    </row>
    <row r="456" spans="1:33">
      <c r="A456" s="769">
        <v>3</v>
      </c>
      <c r="B456" s="459" t="s">
        <v>2658</v>
      </c>
      <c r="C456" s="1019"/>
      <c r="D456" s="1018"/>
      <c r="E456" s="1018"/>
      <c r="F456" s="872" t="s">
        <v>1994</v>
      </c>
      <c r="G456" s="639">
        <v>9</v>
      </c>
      <c r="H456" s="496" t="s">
        <v>2658</v>
      </c>
      <c r="I456" s="996" t="s">
        <v>1752</v>
      </c>
      <c r="J456" s="664"/>
      <c r="K456" s="722">
        <v>1</v>
      </c>
      <c r="L456" s="677">
        <v>4.07</v>
      </c>
      <c r="M456" s="678"/>
      <c r="N456" s="679"/>
      <c r="O456" s="678"/>
      <c r="P456" s="678"/>
      <c r="Q456" s="678"/>
      <c r="R456" s="677">
        <v>4.07</v>
      </c>
      <c r="S456" s="677">
        <v>4.07</v>
      </c>
      <c r="T456" s="494"/>
      <c r="U456" s="495"/>
      <c r="X456" s="871"/>
      <c r="AB456" s="871"/>
      <c r="AC456" s="871"/>
      <c r="AD456" s="871"/>
      <c r="AE456" s="871"/>
      <c r="AF456" s="871"/>
      <c r="AG456" s="871"/>
    </row>
    <row r="457" spans="1:33">
      <c r="A457" s="769">
        <v>3</v>
      </c>
      <c r="B457" s="459" t="s">
        <v>2659</v>
      </c>
      <c r="C457" s="1019"/>
      <c r="D457" s="1018"/>
      <c r="E457" s="1018"/>
      <c r="F457" s="950" t="s">
        <v>1995</v>
      </c>
      <c r="G457" s="639">
        <v>9</v>
      </c>
      <c r="H457" s="496" t="s">
        <v>2659</v>
      </c>
      <c r="I457" s="996" t="s">
        <v>1753</v>
      </c>
      <c r="J457" s="664"/>
      <c r="K457" s="722">
        <v>1</v>
      </c>
      <c r="L457" s="677">
        <v>4.37</v>
      </c>
      <c r="M457" s="678"/>
      <c r="N457" s="679"/>
      <c r="O457" s="678"/>
      <c r="P457" s="678"/>
      <c r="Q457" s="678"/>
      <c r="R457" s="677">
        <v>4.37</v>
      </c>
      <c r="S457" s="677">
        <v>4.37</v>
      </c>
      <c r="T457" s="494"/>
      <c r="U457" s="495"/>
      <c r="X457" s="949"/>
      <c r="AB457" s="949"/>
      <c r="AC457" s="949"/>
      <c r="AD457" s="949"/>
      <c r="AE457" s="949"/>
      <c r="AF457" s="949"/>
      <c r="AG457" s="949"/>
    </row>
    <row r="458" spans="1:33">
      <c r="A458" s="769">
        <v>3</v>
      </c>
      <c r="B458" s="459" t="s">
        <v>2660</v>
      </c>
      <c r="C458" s="1019"/>
      <c r="D458" s="1018"/>
      <c r="E458" s="1018"/>
      <c r="F458" s="950" t="s">
        <v>1997</v>
      </c>
      <c r="G458" s="639">
        <v>9</v>
      </c>
      <c r="H458" s="496" t="s">
        <v>2660</v>
      </c>
      <c r="I458" s="996" t="s">
        <v>1755</v>
      </c>
      <c r="J458" s="664"/>
      <c r="K458" s="722">
        <v>1</v>
      </c>
      <c r="L458" s="677">
        <v>21.64</v>
      </c>
      <c r="M458" s="678"/>
      <c r="N458" s="679"/>
      <c r="O458" s="678"/>
      <c r="P458" s="678"/>
      <c r="Q458" s="678"/>
      <c r="R458" s="677">
        <v>21.64</v>
      </c>
      <c r="S458" s="677">
        <v>21.64</v>
      </c>
      <c r="T458" s="494"/>
      <c r="U458" s="495"/>
      <c r="X458" s="949"/>
      <c r="AB458" s="949"/>
      <c r="AC458" s="949"/>
      <c r="AD458" s="949"/>
      <c r="AE458" s="949"/>
      <c r="AF458" s="949"/>
      <c r="AG458" s="949"/>
    </row>
    <row r="459" spans="1:33">
      <c r="A459" s="769">
        <v>3</v>
      </c>
      <c r="B459" s="459" t="s">
        <v>2661</v>
      </c>
      <c r="C459" s="1019"/>
      <c r="D459" s="1018"/>
      <c r="E459" s="1018"/>
      <c r="F459" s="950" t="s">
        <v>1998</v>
      </c>
      <c r="G459" s="639">
        <v>9</v>
      </c>
      <c r="H459" s="496" t="s">
        <v>2661</v>
      </c>
      <c r="I459" s="996" t="s">
        <v>1756</v>
      </c>
      <c r="J459" s="664"/>
      <c r="K459" s="722">
        <v>1</v>
      </c>
      <c r="L459" s="677">
        <v>5.0199999999999996</v>
      </c>
      <c r="M459" s="678"/>
      <c r="N459" s="679"/>
      <c r="O459" s="678"/>
      <c r="P459" s="678"/>
      <c r="Q459" s="678"/>
      <c r="R459" s="677">
        <v>5.0199999999999996</v>
      </c>
      <c r="S459" s="677">
        <v>5.0199999999999996</v>
      </c>
      <c r="T459" s="494"/>
      <c r="U459" s="495"/>
      <c r="X459" s="949"/>
      <c r="AB459" s="949"/>
      <c r="AC459" s="949"/>
      <c r="AD459" s="949"/>
      <c r="AE459" s="949"/>
      <c r="AF459" s="949"/>
      <c r="AG459" s="949"/>
    </row>
    <row r="460" spans="1:33">
      <c r="A460" s="769">
        <v>3</v>
      </c>
      <c r="B460" s="459" t="s">
        <v>2662</v>
      </c>
      <c r="C460" s="1019"/>
      <c r="D460" s="1018"/>
      <c r="E460" s="1018"/>
      <c r="F460" s="950" t="s">
        <v>1999</v>
      </c>
      <c r="G460" s="639">
        <v>9</v>
      </c>
      <c r="H460" s="496" t="s">
        <v>2662</v>
      </c>
      <c r="I460" s="996" t="s">
        <v>1644</v>
      </c>
      <c r="J460" s="664"/>
      <c r="K460" s="722">
        <v>1</v>
      </c>
      <c r="L460" s="677">
        <v>73.37</v>
      </c>
      <c r="M460" s="678"/>
      <c r="N460" s="679"/>
      <c r="O460" s="678"/>
      <c r="P460" s="678"/>
      <c r="Q460" s="678"/>
      <c r="R460" s="677">
        <v>73.37</v>
      </c>
      <c r="S460" s="677">
        <v>73.37</v>
      </c>
      <c r="T460" s="494"/>
      <c r="U460" s="495"/>
      <c r="X460" s="949"/>
      <c r="AB460" s="949"/>
      <c r="AC460" s="949"/>
      <c r="AD460" s="949"/>
      <c r="AE460" s="949"/>
      <c r="AF460" s="949"/>
      <c r="AG460" s="949"/>
    </row>
    <row r="461" spans="1:33">
      <c r="A461" s="769">
        <v>3</v>
      </c>
      <c r="B461" s="459" t="s">
        <v>2663</v>
      </c>
      <c r="C461" s="1019"/>
      <c r="D461" s="1018"/>
      <c r="E461" s="1018"/>
      <c r="F461" s="950" t="s">
        <v>2000</v>
      </c>
      <c r="G461" s="639">
        <v>9</v>
      </c>
      <c r="H461" s="496" t="s">
        <v>2663</v>
      </c>
      <c r="I461" s="996" t="s">
        <v>1757</v>
      </c>
      <c r="J461" s="664"/>
      <c r="K461" s="722">
        <v>1</v>
      </c>
      <c r="L461" s="677">
        <v>4.63</v>
      </c>
      <c r="M461" s="678"/>
      <c r="N461" s="679"/>
      <c r="O461" s="678"/>
      <c r="P461" s="678"/>
      <c r="Q461" s="678"/>
      <c r="R461" s="677">
        <v>4.63</v>
      </c>
      <c r="S461" s="677">
        <v>4.63</v>
      </c>
      <c r="T461" s="494"/>
      <c r="U461" s="495"/>
      <c r="X461" s="949"/>
      <c r="AB461" s="949"/>
      <c r="AC461" s="949"/>
      <c r="AD461" s="949"/>
      <c r="AE461" s="949"/>
      <c r="AF461" s="949"/>
      <c r="AG461" s="949"/>
    </row>
    <row r="462" spans="1:33">
      <c r="A462" s="769">
        <v>3</v>
      </c>
      <c r="B462" s="459" t="s">
        <v>2664</v>
      </c>
      <c r="C462" s="1019"/>
      <c r="D462" s="1018"/>
      <c r="E462" s="1018"/>
      <c r="F462" s="950" t="s">
        <v>2001</v>
      </c>
      <c r="G462" s="639">
        <v>9</v>
      </c>
      <c r="H462" s="496" t="s">
        <v>2664</v>
      </c>
      <c r="I462" s="996" t="s">
        <v>1758</v>
      </c>
      <c r="J462" s="664"/>
      <c r="K462" s="722">
        <v>1</v>
      </c>
      <c r="L462" s="677">
        <v>51.81</v>
      </c>
      <c r="M462" s="678"/>
      <c r="N462" s="679"/>
      <c r="O462" s="678"/>
      <c r="P462" s="678"/>
      <c r="Q462" s="678"/>
      <c r="R462" s="677">
        <v>51.81</v>
      </c>
      <c r="S462" s="677">
        <v>51.81</v>
      </c>
      <c r="T462" s="494"/>
      <c r="U462" s="495"/>
      <c r="X462" s="949"/>
      <c r="AB462" s="949"/>
      <c r="AC462" s="949"/>
      <c r="AD462" s="949"/>
      <c r="AE462" s="949"/>
      <c r="AF462" s="949"/>
      <c r="AG462" s="949"/>
    </row>
    <row r="463" spans="1:33">
      <c r="A463" s="769">
        <v>2</v>
      </c>
      <c r="B463" s="459" t="s">
        <v>2017</v>
      </c>
      <c r="C463" s="1018"/>
      <c r="D463" s="1018"/>
      <c r="E463" s="1020"/>
      <c r="F463" s="511">
        <v>0</v>
      </c>
      <c r="G463" s="639">
        <v>10</v>
      </c>
      <c r="H463" s="489" t="s">
        <v>2017</v>
      </c>
      <c r="I463" s="1010" t="s">
        <v>1428</v>
      </c>
      <c r="J463" s="490"/>
      <c r="K463" s="490"/>
      <c r="L463" s="690"/>
      <c r="M463" s="690"/>
      <c r="N463" s="691"/>
      <c r="O463" s="691"/>
      <c r="P463" s="691"/>
      <c r="Q463" s="691"/>
      <c r="R463" s="491"/>
      <c r="S463" s="491"/>
      <c r="T463" s="491"/>
      <c r="U463" s="492"/>
      <c r="X463" s="949"/>
      <c r="AB463" s="949"/>
      <c r="AC463" s="949"/>
      <c r="AD463" s="949"/>
      <c r="AE463" s="949"/>
      <c r="AF463" s="949"/>
      <c r="AG463" s="949"/>
    </row>
    <row r="464" spans="1:33" s="662" customFormat="1" ht="164.25" customHeight="1">
      <c r="A464" s="769">
        <v>2</v>
      </c>
      <c r="B464" s="660" t="s">
        <v>2203</v>
      </c>
      <c r="C464" s="661" t="s">
        <v>106</v>
      </c>
      <c r="D464" s="661">
        <v>5</v>
      </c>
      <c r="E464" s="661" t="s">
        <v>106</v>
      </c>
      <c r="F464" s="457">
        <v>1</v>
      </c>
      <c r="G464" s="639">
        <v>10</v>
      </c>
      <c r="H464" s="493" t="s">
        <v>2203</v>
      </c>
      <c r="I464" s="695" t="s">
        <v>1582</v>
      </c>
      <c r="J464" s="703" t="s">
        <v>1585</v>
      </c>
      <c r="K464" s="696"/>
      <c r="L464" s="692"/>
      <c r="M464" s="692"/>
      <c r="N464" s="692"/>
      <c r="O464" s="692"/>
      <c r="P464" s="692"/>
      <c r="Q464" s="692"/>
      <c r="R464" s="494"/>
      <c r="S464" s="494"/>
      <c r="T464" s="692">
        <v>7</v>
      </c>
      <c r="U464" s="244" t="s">
        <v>385</v>
      </c>
    </row>
    <row r="465" spans="1:24" s="658" customFormat="1">
      <c r="A465" s="769">
        <v>3</v>
      </c>
      <c r="B465" s="640" t="s">
        <v>2665</v>
      </c>
      <c r="C465" s="1019"/>
      <c r="D465" s="1018"/>
      <c r="E465" s="1018"/>
      <c r="F465" s="245" t="s">
        <v>2025</v>
      </c>
      <c r="G465" s="639">
        <v>10</v>
      </c>
      <c r="H465" s="659" t="s">
        <v>2665</v>
      </c>
      <c r="I465" s="996" t="s">
        <v>1584</v>
      </c>
      <c r="J465" s="782"/>
      <c r="K465" s="1035">
        <v>7</v>
      </c>
      <c r="L465" s="677">
        <v>1</v>
      </c>
      <c r="M465" s="677"/>
      <c r="N465" s="677"/>
      <c r="O465" s="677"/>
      <c r="P465" s="677"/>
      <c r="Q465" s="677"/>
      <c r="R465" s="677">
        <v>1</v>
      </c>
      <c r="S465" s="677">
        <v>7</v>
      </c>
      <c r="T465" s="657"/>
      <c r="U465" s="244"/>
    </row>
    <row r="466" spans="1:24" s="662" customFormat="1" ht="155.25" customHeight="1">
      <c r="A466" s="769">
        <v>2</v>
      </c>
      <c r="B466" s="660" t="s">
        <v>2204</v>
      </c>
      <c r="C466" s="661" t="s">
        <v>106</v>
      </c>
      <c r="D466" s="661">
        <v>94</v>
      </c>
      <c r="E466" s="661" t="s">
        <v>106</v>
      </c>
      <c r="F466" s="457">
        <v>2</v>
      </c>
      <c r="G466" s="639">
        <v>10</v>
      </c>
      <c r="H466" s="493" t="s">
        <v>2204</v>
      </c>
      <c r="I466" s="695" t="s">
        <v>1790</v>
      </c>
      <c r="J466" s="703" t="s">
        <v>1585</v>
      </c>
      <c r="K466" s="696"/>
      <c r="L466" s="692"/>
      <c r="M466" s="692"/>
      <c r="N466" s="692"/>
      <c r="O466" s="692"/>
      <c r="P466" s="692"/>
      <c r="Q466" s="692"/>
      <c r="R466" s="494"/>
      <c r="S466" s="494"/>
      <c r="T466" s="692">
        <v>1</v>
      </c>
      <c r="U466" s="244" t="s">
        <v>385</v>
      </c>
    </row>
    <row r="467" spans="1:24" s="658" customFormat="1">
      <c r="A467" s="769">
        <v>3</v>
      </c>
      <c r="B467" s="640" t="s">
        <v>2666</v>
      </c>
      <c r="C467" s="1019"/>
      <c r="D467" s="1018"/>
      <c r="E467" s="1018"/>
      <c r="F467" s="245" t="s">
        <v>2027</v>
      </c>
      <c r="G467" s="639">
        <v>10</v>
      </c>
      <c r="H467" s="659" t="s">
        <v>2666</v>
      </c>
      <c r="I467" s="996" t="s">
        <v>1989</v>
      </c>
      <c r="J467" s="782"/>
      <c r="K467" s="1035">
        <v>1</v>
      </c>
      <c r="L467" s="677">
        <v>1</v>
      </c>
      <c r="M467" s="677"/>
      <c r="N467" s="677"/>
      <c r="O467" s="677"/>
      <c r="P467" s="677"/>
      <c r="Q467" s="677"/>
      <c r="R467" s="677">
        <v>1</v>
      </c>
      <c r="S467" s="677">
        <v>1</v>
      </c>
      <c r="T467" s="657"/>
      <c r="U467" s="244"/>
    </row>
    <row r="468" spans="1:24" s="662" customFormat="1" ht="165">
      <c r="A468" s="769">
        <v>2</v>
      </c>
      <c r="B468" s="660" t="s">
        <v>2205</v>
      </c>
      <c r="C468" s="661" t="s">
        <v>106</v>
      </c>
      <c r="D468" s="661">
        <v>9</v>
      </c>
      <c r="E468" s="661" t="s">
        <v>106</v>
      </c>
      <c r="F468" s="457">
        <v>3</v>
      </c>
      <c r="G468" s="639">
        <v>10</v>
      </c>
      <c r="H468" s="493" t="s">
        <v>2205</v>
      </c>
      <c r="I468" s="779" t="s">
        <v>1581</v>
      </c>
      <c r="J468" s="703" t="s">
        <v>1585</v>
      </c>
      <c r="K468" s="696"/>
      <c r="L468" s="692"/>
      <c r="M468" s="692"/>
      <c r="N468" s="692"/>
      <c r="O468" s="692"/>
      <c r="P468" s="692"/>
      <c r="Q468" s="692"/>
      <c r="R468" s="494"/>
      <c r="S468" s="494"/>
      <c r="T468" s="692">
        <v>4</v>
      </c>
      <c r="U468" s="244" t="s">
        <v>385</v>
      </c>
    </row>
    <row r="469" spans="1:24" s="658" customFormat="1">
      <c r="A469" s="769">
        <v>3</v>
      </c>
      <c r="B469" s="640" t="s">
        <v>2667</v>
      </c>
      <c r="C469" s="1019"/>
      <c r="D469" s="1018"/>
      <c r="E469" s="1018"/>
      <c r="F469" s="245" t="s">
        <v>2032</v>
      </c>
      <c r="G469" s="639">
        <v>10</v>
      </c>
      <c r="H469" s="659" t="s">
        <v>2667</v>
      </c>
      <c r="I469" s="996" t="s">
        <v>1586</v>
      </c>
      <c r="J469" s="782"/>
      <c r="K469" s="1035">
        <v>4</v>
      </c>
      <c r="L469" s="677">
        <v>1</v>
      </c>
      <c r="M469" s="677"/>
      <c r="N469" s="677"/>
      <c r="O469" s="677"/>
      <c r="P469" s="677"/>
      <c r="Q469" s="677"/>
      <c r="R469" s="677">
        <v>1</v>
      </c>
      <c r="S469" s="677">
        <v>4</v>
      </c>
      <c r="T469" s="657"/>
      <c r="U469" s="244"/>
    </row>
    <row r="470" spans="1:24" s="658" customFormat="1" ht="165">
      <c r="A470" s="769">
        <v>2</v>
      </c>
      <c r="B470" s="660" t="s">
        <v>2206</v>
      </c>
      <c r="C470" s="661" t="s">
        <v>106</v>
      </c>
      <c r="D470" s="661">
        <v>92</v>
      </c>
      <c r="E470" s="661" t="s">
        <v>106</v>
      </c>
      <c r="F470" s="457">
        <v>4</v>
      </c>
      <c r="G470" s="639">
        <v>10</v>
      </c>
      <c r="H470" s="493" t="s">
        <v>2206</v>
      </c>
      <c r="I470" s="695" t="s">
        <v>1791</v>
      </c>
      <c r="J470" s="703" t="s">
        <v>1585</v>
      </c>
      <c r="K470" s="696"/>
      <c r="L470" s="692"/>
      <c r="M470" s="692"/>
      <c r="N470" s="692"/>
      <c r="O470" s="692"/>
      <c r="P470" s="692"/>
      <c r="Q470" s="692"/>
      <c r="R470" s="494"/>
      <c r="S470" s="494"/>
      <c r="T470" s="692">
        <v>7</v>
      </c>
      <c r="U470" s="244" t="s">
        <v>385</v>
      </c>
    </row>
    <row r="471" spans="1:24" s="658" customFormat="1">
      <c r="A471" s="769">
        <v>3</v>
      </c>
      <c r="B471" s="640" t="s">
        <v>2668</v>
      </c>
      <c r="C471" s="1019"/>
      <c r="D471" s="1018"/>
      <c r="E471" s="1018"/>
      <c r="F471" s="245" t="s">
        <v>2056</v>
      </c>
      <c r="G471" s="639">
        <v>10</v>
      </c>
      <c r="H471" s="659" t="s">
        <v>2668</v>
      </c>
      <c r="I471" s="996" t="s">
        <v>1988</v>
      </c>
      <c r="J471" s="782"/>
      <c r="K471" s="1035">
        <v>7</v>
      </c>
      <c r="L471" s="677">
        <v>1</v>
      </c>
      <c r="M471" s="677"/>
      <c r="N471" s="677"/>
      <c r="O471" s="677"/>
      <c r="P471" s="677"/>
      <c r="Q471" s="677"/>
      <c r="R471" s="677">
        <v>1</v>
      </c>
      <c r="S471" s="677">
        <v>7</v>
      </c>
      <c r="T471" s="657"/>
      <c r="U471" s="244"/>
    </row>
    <row r="472" spans="1:24" s="658" customFormat="1" ht="60">
      <c r="A472" s="769">
        <v>2</v>
      </c>
      <c r="B472" s="660" t="s">
        <v>2207</v>
      </c>
      <c r="C472" s="661" t="s">
        <v>106</v>
      </c>
      <c r="D472" s="661">
        <v>3</v>
      </c>
      <c r="E472" s="661" t="s">
        <v>106</v>
      </c>
      <c r="F472" s="457">
        <v>5</v>
      </c>
      <c r="G472" s="639">
        <v>10</v>
      </c>
      <c r="H472" s="493" t="s">
        <v>2207</v>
      </c>
      <c r="I472" s="695" t="s">
        <v>2208</v>
      </c>
      <c r="J472" s="703" t="s">
        <v>1585</v>
      </c>
      <c r="K472" s="696"/>
      <c r="L472" s="692"/>
      <c r="M472" s="692"/>
      <c r="N472" s="692"/>
      <c r="O472" s="692"/>
      <c r="P472" s="692"/>
      <c r="Q472" s="692"/>
      <c r="R472" s="494"/>
      <c r="S472" s="494"/>
      <c r="T472" s="692">
        <v>1</v>
      </c>
      <c r="U472" s="244" t="s">
        <v>394</v>
      </c>
    </row>
    <row r="473" spans="1:24" s="658" customFormat="1">
      <c r="A473" s="769">
        <v>3</v>
      </c>
      <c r="B473" s="640" t="s">
        <v>2669</v>
      </c>
      <c r="C473" s="1019"/>
      <c r="D473" s="1018"/>
      <c r="E473" s="1018"/>
      <c r="F473" s="245" t="s">
        <v>2167</v>
      </c>
      <c r="G473" s="639">
        <v>10</v>
      </c>
      <c r="H473" s="659" t="s">
        <v>2669</v>
      </c>
      <c r="I473" s="996" t="s">
        <v>1990</v>
      </c>
      <c r="J473" s="782"/>
      <c r="K473" s="1035">
        <v>1</v>
      </c>
      <c r="L473" s="677">
        <v>1</v>
      </c>
      <c r="M473" s="677"/>
      <c r="N473" s="677"/>
      <c r="O473" s="677"/>
      <c r="P473" s="677"/>
      <c r="Q473" s="677"/>
      <c r="R473" s="677">
        <v>1</v>
      </c>
      <c r="S473" s="677">
        <v>1</v>
      </c>
      <c r="T473" s="657"/>
      <c r="U473" s="244"/>
    </row>
    <row r="474" spans="1:24" s="658" customFormat="1" ht="45">
      <c r="A474" s="769">
        <v>2</v>
      </c>
      <c r="B474" s="660" t="s">
        <v>2209</v>
      </c>
      <c r="C474" s="661" t="s">
        <v>106</v>
      </c>
      <c r="D474" s="661">
        <v>2</v>
      </c>
      <c r="E474" s="661" t="s">
        <v>106</v>
      </c>
      <c r="F474" s="457">
        <v>6</v>
      </c>
      <c r="G474" s="639">
        <v>10</v>
      </c>
      <c r="H474" s="997" t="s">
        <v>2209</v>
      </c>
      <c r="I474" s="998" t="s">
        <v>2210</v>
      </c>
      <c r="J474" s="999" t="s">
        <v>1585</v>
      </c>
      <c r="K474" s="696"/>
      <c r="L474" s="1000"/>
      <c r="M474" s="1000"/>
      <c r="N474" s="1000"/>
      <c r="O474" s="1000"/>
      <c r="P474" s="1000"/>
      <c r="Q474" s="1000"/>
      <c r="R474" s="1001"/>
      <c r="S474" s="1001"/>
      <c r="T474" s="1000">
        <v>1</v>
      </c>
      <c r="U474" s="1002" t="s">
        <v>1396</v>
      </c>
      <c r="V474" s="1003"/>
      <c r="X474" s="979" t="s">
        <v>1812</v>
      </c>
    </row>
    <row r="475" spans="1:24" s="658" customFormat="1">
      <c r="A475" s="769">
        <v>3</v>
      </c>
      <c r="B475" s="640" t="s">
        <v>2670</v>
      </c>
      <c r="C475" s="1019"/>
      <c r="D475" s="1018"/>
      <c r="E475" s="1018"/>
      <c r="F475" s="245" t="s">
        <v>2185</v>
      </c>
      <c r="G475" s="639">
        <v>10</v>
      </c>
      <c r="H475" s="659" t="s">
        <v>2670</v>
      </c>
      <c r="I475" s="996" t="s">
        <v>1792</v>
      </c>
      <c r="J475" s="782"/>
      <c r="K475" s="1035">
        <v>1</v>
      </c>
      <c r="L475" s="677">
        <v>1</v>
      </c>
      <c r="M475" s="677"/>
      <c r="N475" s="677"/>
      <c r="O475" s="677"/>
      <c r="P475" s="677"/>
      <c r="Q475" s="677"/>
      <c r="R475" s="677">
        <v>1</v>
      </c>
      <c r="S475" s="677">
        <v>1</v>
      </c>
      <c r="T475" s="657"/>
      <c r="U475" s="244"/>
    </row>
    <row r="476" spans="1:24" s="662" customFormat="1" ht="86.25" customHeight="1">
      <c r="A476" s="769">
        <v>2</v>
      </c>
      <c r="B476" s="660" t="s">
        <v>2211</v>
      </c>
      <c r="C476" s="661" t="s">
        <v>106</v>
      </c>
      <c r="D476" s="661">
        <v>28</v>
      </c>
      <c r="E476" s="661" t="s">
        <v>106</v>
      </c>
      <c r="F476" s="457">
        <v>7</v>
      </c>
      <c r="G476" s="639">
        <v>10</v>
      </c>
      <c r="H476" s="493" t="s">
        <v>2211</v>
      </c>
      <c r="I476" s="779" t="s">
        <v>1587</v>
      </c>
      <c r="J476" s="703"/>
      <c r="K476" s="696"/>
      <c r="L476" s="692"/>
      <c r="M476" s="692"/>
      <c r="N476" s="692"/>
      <c r="O476" s="692"/>
      <c r="P476" s="692"/>
      <c r="Q476" s="692"/>
      <c r="R476" s="494"/>
      <c r="S476" s="494"/>
      <c r="T476" s="692">
        <v>9.75</v>
      </c>
      <c r="U476" s="244" t="s">
        <v>111</v>
      </c>
    </row>
    <row r="477" spans="1:24" s="658" customFormat="1">
      <c r="A477" s="769">
        <v>3</v>
      </c>
      <c r="B477" s="640" t="s">
        <v>2671</v>
      </c>
      <c r="C477" s="1019"/>
      <c r="D477" s="1018"/>
      <c r="E477" s="1018"/>
      <c r="F477" s="245" t="s">
        <v>2191</v>
      </c>
      <c r="G477" s="639">
        <v>10</v>
      </c>
      <c r="H477" s="659" t="s">
        <v>2671</v>
      </c>
      <c r="I477" s="996" t="s">
        <v>1589</v>
      </c>
      <c r="J477" s="782"/>
      <c r="K477" s="1035">
        <v>3</v>
      </c>
      <c r="L477" s="677">
        <v>2.5</v>
      </c>
      <c r="M477" s="677"/>
      <c r="N477" s="677">
        <v>1.3</v>
      </c>
      <c r="O477" s="677"/>
      <c r="P477" s="677"/>
      <c r="Q477" s="677"/>
      <c r="R477" s="677">
        <v>3.25</v>
      </c>
      <c r="S477" s="677">
        <v>9.75</v>
      </c>
      <c r="T477" s="657"/>
      <c r="U477" s="244"/>
    </row>
    <row r="478" spans="1:24" s="662" customFormat="1" ht="90">
      <c r="A478" s="769">
        <v>2</v>
      </c>
      <c r="B478" s="660" t="s">
        <v>2212</v>
      </c>
      <c r="C478" s="661" t="s">
        <v>106</v>
      </c>
      <c r="D478" s="661">
        <v>29</v>
      </c>
      <c r="E478" s="661" t="s">
        <v>106</v>
      </c>
      <c r="F478" s="457">
        <v>8</v>
      </c>
      <c r="G478" s="639">
        <v>10</v>
      </c>
      <c r="H478" s="493" t="s">
        <v>2212</v>
      </c>
      <c r="I478" s="779" t="s">
        <v>1588</v>
      </c>
      <c r="J478" s="703"/>
      <c r="K478" s="696"/>
      <c r="L478" s="692"/>
      <c r="M478" s="692"/>
      <c r="N478" s="692"/>
      <c r="O478" s="692"/>
      <c r="P478" s="692"/>
      <c r="Q478" s="692"/>
      <c r="R478" s="494"/>
      <c r="S478" s="494"/>
      <c r="T478" s="692">
        <v>12.52</v>
      </c>
      <c r="U478" s="244" t="s">
        <v>111</v>
      </c>
    </row>
    <row r="479" spans="1:24" s="658" customFormat="1">
      <c r="A479" s="769">
        <v>3</v>
      </c>
      <c r="B479" s="640" t="s">
        <v>2672</v>
      </c>
      <c r="C479" s="1019"/>
      <c r="D479" s="1018"/>
      <c r="E479" s="1018"/>
      <c r="F479" s="245" t="s">
        <v>2194</v>
      </c>
      <c r="G479" s="639">
        <v>10</v>
      </c>
      <c r="H479" s="659" t="s">
        <v>2672</v>
      </c>
      <c r="I479" s="996" t="s">
        <v>1793</v>
      </c>
      <c r="J479" s="782"/>
      <c r="K479" s="1035">
        <v>3</v>
      </c>
      <c r="L479" s="677">
        <v>0.8</v>
      </c>
      <c r="M479" s="677"/>
      <c r="N479" s="677">
        <v>1.3</v>
      </c>
      <c r="O479" s="677"/>
      <c r="P479" s="677"/>
      <c r="Q479" s="677"/>
      <c r="R479" s="677">
        <v>1.04</v>
      </c>
      <c r="S479" s="677">
        <v>3.12</v>
      </c>
      <c r="T479" s="657"/>
      <c r="U479" s="244"/>
    </row>
    <row r="480" spans="1:24" s="658" customFormat="1">
      <c r="A480" s="769">
        <v>3</v>
      </c>
      <c r="B480" s="640" t="s">
        <v>2673</v>
      </c>
      <c r="C480" s="1019"/>
      <c r="D480" s="1018"/>
      <c r="E480" s="1018"/>
      <c r="F480" s="245" t="s">
        <v>2195</v>
      </c>
      <c r="G480" s="639">
        <v>10</v>
      </c>
      <c r="H480" s="659" t="s">
        <v>2673</v>
      </c>
      <c r="I480" s="996" t="s">
        <v>1992</v>
      </c>
      <c r="J480" s="782"/>
      <c r="K480" s="1035">
        <v>1</v>
      </c>
      <c r="L480" s="677">
        <v>1.5</v>
      </c>
      <c r="M480" s="677"/>
      <c r="N480" s="677">
        <v>1.3</v>
      </c>
      <c r="O480" s="677"/>
      <c r="P480" s="677"/>
      <c r="Q480" s="677"/>
      <c r="R480" s="677">
        <v>1.95</v>
      </c>
      <c r="S480" s="677">
        <v>1.95</v>
      </c>
      <c r="T480" s="657"/>
      <c r="U480" s="244"/>
    </row>
    <row r="481" spans="1:35" s="658" customFormat="1">
      <c r="A481" s="769">
        <v>3</v>
      </c>
      <c r="B481" s="640" t="s">
        <v>2674</v>
      </c>
      <c r="C481" s="1019"/>
      <c r="D481" s="1018"/>
      <c r="E481" s="1018"/>
      <c r="F481" s="245" t="s">
        <v>2196</v>
      </c>
      <c r="G481" s="639">
        <v>10</v>
      </c>
      <c r="H481" s="659" t="s">
        <v>2674</v>
      </c>
      <c r="I481" s="996" t="s">
        <v>1717</v>
      </c>
      <c r="J481" s="782"/>
      <c r="K481" s="1035">
        <v>4</v>
      </c>
      <c r="L481" s="677">
        <v>1.5</v>
      </c>
      <c r="M481" s="677"/>
      <c r="N481" s="677">
        <v>0.7</v>
      </c>
      <c r="O481" s="677"/>
      <c r="P481" s="677"/>
      <c r="Q481" s="677"/>
      <c r="R481" s="677">
        <v>1.05</v>
      </c>
      <c r="S481" s="677">
        <v>4.2</v>
      </c>
      <c r="T481" s="657"/>
      <c r="U481" s="244"/>
    </row>
    <row r="482" spans="1:35" s="658" customFormat="1">
      <c r="A482" s="769">
        <v>3</v>
      </c>
      <c r="B482" s="640" t="s">
        <v>2675</v>
      </c>
      <c r="C482" s="1019"/>
      <c r="D482" s="1018"/>
      <c r="E482" s="1018"/>
      <c r="F482" s="245" t="s">
        <v>2197</v>
      </c>
      <c r="G482" s="639">
        <v>10</v>
      </c>
      <c r="H482" s="659" t="s">
        <v>2675</v>
      </c>
      <c r="I482" s="996" t="s">
        <v>1991</v>
      </c>
      <c r="J482" s="782"/>
      <c r="K482" s="1035">
        <v>1</v>
      </c>
      <c r="L482" s="677">
        <v>2.5</v>
      </c>
      <c r="M482" s="677"/>
      <c r="N482" s="677">
        <v>1.3</v>
      </c>
      <c r="O482" s="677"/>
      <c r="P482" s="677"/>
      <c r="Q482" s="677"/>
      <c r="R482" s="677">
        <v>3.25</v>
      </c>
      <c r="S482" s="677">
        <v>3.25</v>
      </c>
      <c r="T482" s="657"/>
      <c r="U482" s="244"/>
    </row>
    <row r="483" spans="1:35">
      <c r="A483" s="461">
        <v>2</v>
      </c>
      <c r="B483" s="640" t="s">
        <v>2018</v>
      </c>
      <c r="D483" s="1018"/>
      <c r="F483" s="646">
        <v>0</v>
      </c>
      <c r="G483" s="639">
        <v>11</v>
      </c>
      <c r="H483" s="642" t="s">
        <v>2018</v>
      </c>
      <c r="I483" s="1010" t="s">
        <v>366</v>
      </c>
      <c r="J483" s="643"/>
      <c r="K483" s="490"/>
      <c r="L483" s="687"/>
      <c r="M483" s="687"/>
      <c r="N483" s="693"/>
      <c r="O483" s="693"/>
      <c r="P483" s="693"/>
      <c r="Q483" s="693"/>
      <c r="R483" s="644"/>
      <c r="S483" s="644"/>
      <c r="T483" s="644"/>
      <c r="U483" s="645"/>
      <c r="AH483" s="462"/>
      <c r="AI483" s="462"/>
    </row>
    <row r="484" spans="1:35" ht="60">
      <c r="A484" s="769">
        <v>2</v>
      </c>
      <c r="B484" s="459" t="s">
        <v>2213</v>
      </c>
      <c r="C484" s="1019" t="s">
        <v>106</v>
      </c>
      <c r="D484" s="1018">
        <v>106</v>
      </c>
      <c r="E484" s="1018" t="s">
        <v>106</v>
      </c>
      <c r="F484" s="457">
        <v>1</v>
      </c>
      <c r="G484" s="639">
        <v>11</v>
      </c>
      <c r="H484" s="493" t="s">
        <v>2213</v>
      </c>
      <c r="I484" s="1014" t="s">
        <v>2214</v>
      </c>
      <c r="J484" s="701"/>
      <c r="K484" s="696"/>
      <c r="L484" s="741"/>
      <c r="M484" s="692"/>
      <c r="N484" s="692"/>
      <c r="O484" s="692"/>
      <c r="P484" s="692"/>
      <c r="Q484" s="692"/>
      <c r="R484" s="494"/>
      <c r="S484" s="494"/>
      <c r="T484" s="692">
        <v>214.62</v>
      </c>
      <c r="U484" s="244" t="s">
        <v>1976</v>
      </c>
      <c r="X484" s="780"/>
      <c r="AB484" s="780"/>
      <c r="AC484" s="780"/>
      <c r="AD484" s="780"/>
      <c r="AE484" s="780"/>
      <c r="AF484" s="780"/>
      <c r="AG484" s="780"/>
      <c r="AH484" s="462"/>
      <c r="AI484" s="462"/>
    </row>
    <row r="485" spans="1:35">
      <c r="A485" s="769">
        <v>4</v>
      </c>
      <c r="B485" s="459" t="s">
        <v>2676</v>
      </c>
      <c r="C485" s="1019"/>
      <c r="D485" s="1018"/>
      <c r="E485" s="1018"/>
      <c r="F485" s="830" t="s">
        <v>2025</v>
      </c>
      <c r="G485" s="639">
        <v>11</v>
      </c>
      <c r="H485" s="496" t="s">
        <v>2676</v>
      </c>
      <c r="I485" s="996" t="s">
        <v>1712</v>
      </c>
      <c r="J485" s="518" t="s">
        <v>1745</v>
      </c>
      <c r="K485" s="722">
        <v>1</v>
      </c>
      <c r="L485" s="677">
        <v>11.13</v>
      </c>
      <c r="M485" s="678"/>
      <c r="N485" s="679"/>
      <c r="O485" s="678"/>
      <c r="P485" s="678"/>
      <c r="Q485" s="678"/>
      <c r="R485" s="677">
        <v>11.13</v>
      </c>
      <c r="S485" s="677">
        <v>11.13</v>
      </c>
      <c r="T485" s="494"/>
      <c r="U485" s="495"/>
      <c r="X485" s="829"/>
      <c r="AB485" s="829"/>
      <c r="AC485" s="829"/>
      <c r="AD485" s="829"/>
      <c r="AE485" s="829"/>
      <c r="AF485" s="829"/>
      <c r="AG485" s="829"/>
    </row>
    <row r="486" spans="1:35">
      <c r="A486" s="769">
        <v>4</v>
      </c>
      <c r="B486" s="459" t="s">
        <v>2677</v>
      </c>
      <c r="C486" s="1019"/>
      <c r="D486" s="1018"/>
      <c r="E486" s="1018"/>
      <c r="F486" s="989" t="s">
        <v>2240</v>
      </c>
      <c r="G486" s="639">
        <v>11</v>
      </c>
      <c r="H486" s="496" t="s">
        <v>2677</v>
      </c>
      <c r="I486" s="996" t="s">
        <v>1746</v>
      </c>
      <c r="J486" s="518" t="s">
        <v>1565</v>
      </c>
      <c r="K486" s="722">
        <v>1</v>
      </c>
      <c r="L486" s="677">
        <v>12.55</v>
      </c>
      <c r="M486" s="678"/>
      <c r="N486" s="679"/>
      <c r="O486" s="678"/>
      <c r="P486" s="678"/>
      <c r="Q486" s="678"/>
      <c r="R486" s="677">
        <v>12.55</v>
      </c>
      <c r="S486" s="677">
        <v>12.55</v>
      </c>
      <c r="T486" s="494"/>
      <c r="U486" s="495"/>
      <c r="X486" s="829"/>
      <c r="AB486" s="829"/>
      <c r="AC486" s="829"/>
      <c r="AD486" s="829"/>
      <c r="AE486" s="829"/>
      <c r="AF486" s="829"/>
      <c r="AG486" s="829"/>
    </row>
    <row r="487" spans="1:35">
      <c r="A487" s="769">
        <v>4</v>
      </c>
      <c r="B487" s="459" t="s">
        <v>2678</v>
      </c>
      <c r="C487" s="1019"/>
      <c r="D487" s="1018"/>
      <c r="E487" s="1018"/>
      <c r="F487" s="989" t="s">
        <v>2244</v>
      </c>
      <c r="G487" s="639">
        <v>11</v>
      </c>
      <c r="H487" s="496" t="s">
        <v>2678</v>
      </c>
      <c r="I487" s="996" t="s">
        <v>1748</v>
      </c>
      <c r="J487" s="518" t="s">
        <v>1557</v>
      </c>
      <c r="K487" s="722">
        <v>1</v>
      </c>
      <c r="L487" s="677">
        <v>24.98</v>
      </c>
      <c r="M487" s="678"/>
      <c r="N487" s="679"/>
      <c r="O487" s="678"/>
      <c r="P487" s="678"/>
      <c r="Q487" s="678"/>
      <c r="R487" s="677">
        <v>24.98</v>
      </c>
      <c r="S487" s="677">
        <v>24.98</v>
      </c>
      <c r="T487" s="494"/>
      <c r="U487" s="495"/>
      <c r="X487" s="829"/>
      <c r="AB487" s="829"/>
      <c r="AC487" s="829"/>
      <c r="AD487" s="829"/>
      <c r="AE487" s="829"/>
      <c r="AF487" s="829"/>
      <c r="AG487" s="829"/>
    </row>
    <row r="488" spans="1:35">
      <c r="A488" s="769">
        <v>4</v>
      </c>
      <c r="B488" s="459" t="s">
        <v>2679</v>
      </c>
      <c r="C488" s="1019"/>
      <c r="D488" s="1018"/>
      <c r="E488" s="1018"/>
      <c r="F488" s="989" t="s">
        <v>2248</v>
      </c>
      <c r="G488" s="639">
        <v>11</v>
      </c>
      <c r="H488" s="496" t="s">
        <v>2679</v>
      </c>
      <c r="I488" s="996" t="s">
        <v>1557</v>
      </c>
      <c r="J488" s="518" t="s">
        <v>1753</v>
      </c>
      <c r="K488" s="722">
        <v>1</v>
      </c>
      <c r="L488" s="677">
        <v>16.559999999999999</v>
      </c>
      <c r="M488" s="678"/>
      <c r="N488" s="679"/>
      <c r="O488" s="678"/>
      <c r="P488" s="678"/>
      <c r="Q488" s="678"/>
      <c r="R488" s="677">
        <v>16.559999999999999</v>
      </c>
      <c r="S488" s="677">
        <v>16.559999999999999</v>
      </c>
      <c r="T488" s="494"/>
      <c r="U488" s="495"/>
      <c r="X488" s="829"/>
      <c r="AB488" s="829"/>
      <c r="AC488" s="829"/>
      <c r="AD488" s="829"/>
      <c r="AE488" s="829"/>
      <c r="AF488" s="829"/>
      <c r="AG488" s="829"/>
    </row>
    <row r="489" spans="1:35">
      <c r="A489" s="769">
        <v>4</v>
      </c>
      <c r="B489" s="459" t="s">
        <v>2680</v>
      </c>
      <c r="C489" s="1019"/>
      <c r="D489" s="1018"/>
      <c r="E489" s="1018"/>
      <c r="F489" s="989" t="s">
        <v>2250</v>
      </c>
      <c r="G489" s="639">
        <v>11</v>
      </c>
      <c r="H489" s="496" t="s">
        <v>2680</v>
      </c>
      <c r="I489" s="996" t="s">
        <v>1755</v>
      </c>
      <c r="J489" s="664"/>
      <c r="K489" s="722">
        <v>1</v>
      </c>
      <c r="L489" s="677">
        <v>15.74</v>
      </c>
      <c r="M489" s="678"/>
      <c r="N489" s="679"/>
      <c r="O489" s="678"/>
      <c r="P489" s="678"/>
      <c r="Q489" s="678"/>
      <c r="R489" s="677">
        <v>15.74</v>
      </c>
      <c r="S489" s="677">
        <v>15.74</v>
      </c>
      <c r="T489" s="494"/>
      <c r="U489" s="495"/>
      <c r="X489" s="829"/>
      <c r="AB489" s="829"/>
      <c r="AC489" s="829"/>
      <c r="AD489" s="829"/>
      <c r="AE489" s="829"/>
      <c r="AF489" s="829"/>
      <c r="AG489" s="829"/>
    </row>
    <row r="490" spans="1:35">
      <c r="A490" s="769">
        <v>4</v>
      </c>
      <c r="B490" s="459" t="s">
        <v>2681</v>
      </c>
      <c r="C490" s="1019"/>
      <c r="D490" s="1018"/>
      <c r="E490" s="1018"/>
      <c r="F490" s="989" t="s">
        <v>2254</v>
      </c>
      <c r="G490" s="639">
        <v>11</v>
      </c>
      <c r="H490" s="496" t="s">
        <v>2681</v>
      </c>
      <c r="I490" s="996" t="s">
        <v>1756</v>
      </c>
      <c r="J490" s="664"/>
      <c r="K490" s="722">
        <v>1</v>
      </c>
      <c r="L490" s="677">
        <v>9</v>
      </c>
      <c r="M490" s="678"/>
      <c r="N490" s="679"/>
      <c r="O490" s="678"/>
      <c r="P490" s="678"/>
      <c r="Q490" s="678"/>
      <c r="R490" s="677">
        <v>9</v>
      </c>
      <c r="S490" s="677">
        <v>9</v>
      </c>
      <c r="T490" s="494"/>
      <c r="U490" s="495"/>
      <c r="X490" s="829"/>
      <c r="AB490" s="829"/>
      <c r="AC490" s="829"/>
      <c r="AD490" s="829"/>
      <c r="AE490" s="829"/>
      <c r="AF490" s="829"/>
      <c r="AG490" s="829"/>
    </row>
    <row r="491" spans="1:35">
      <c r="A491" s="769">
        <v>4</v>
      </c>
      <c r="B491" s="459" t="s">
        <v>2682</v>
      </c>
      <c r="C491" s="1019"/>
      <c r="D491" s="1018"/>
      <c r="E491" s="1018"/>
      <c r="F491" s="989" t="s">
        <v>2258</v>
      </c>
      <c r="G491" s="639">
        <v>11</v>
      </c>
      <c r="H491" s="496" t="s">
        <v>2682</v>
      </c>
      <c r="I491" s="996" t="s">
        <v>1794</v>
      </c>
      <c r="J491" s="664"/>
      <c r="K491" s="722">
        <v>1</v>
      </c>
      <c r="L491" s="677">
        <v>30.38</v>
      </c>
      <c r="M491" s="678"/>
      <c r="N491" s="679"/>
      <c r="O491" s="678"/>
      <c r="P491" s="678"/>
      <c r="Q491" s="678"/>
      <c r="R491" s="677">
        <v>30.38</v>
      </c>
      <c r="S491" s="677">
        <v>30.38</v>
      </c>
      <c r="T491" s="494"/>
      <c r="U491" s="495"/>
      <c r="X491" s="961"/>
      <c r="AB491" s="961"/>
      <c r="AC491" s="961"/>
      <c r="AD491" s="961"/>
      <c r="AE491" s="961"/>
      <c r="AF491" s="961"/>
      <c r="AG491" s="961"/>
    </row>
    <row r="492" spans="1:35">
      <c r="A492" s="769">
        <v>4</v>
      </c>
      <c r="B492" s="459" t="s">
        <v>2683</v>
      </c>
      <c r="C492" s="1019"/>
      <c r="D492" s="1018"/>
      <c r="E492" s="1018"/>
      <c r="F492" s="989" t="s">
        <v>2260</v>
      </c>
      <c r="G492" s="639">
        <v>11</v>
      </c>
      <c r="H492" s="496" t="s">
        <v>2683</v>
      </c>
      <c r="I492" s="996" t="s">
        <v>1644</v>
      </c>
      <c r="J492" s="664"/>
      <c r="K492" s="722">
        <v>1</v>
      </c>
      <c r="L492" s="677">
        <v>93.7</v>
      </c>
      <c r="M492" s="678"/>
      <c r="N492" s="679"/>
      <c r="O492" s="678"/>
      <c r="P492" s="678"/>
      <c r="Q492" s="678"/>
      <c r="R492" s="677">
        <v>93.7</v>
      </c>
      <c r="S492" s="677">
        <v>93.7</v>
      </c>
      <c r="T492" s="494"/>
      <c r="U492" s="495"/>
      <c r="X492" s="829"/>
      <c r="AB492" s="829"/>
      <c r="AC492" s="829"/>
      <c r="AD492" s="829"/>
      <c r="AE492" s="829"/>
      <c r="AF492" s="829"/>
      <c r="AG492" s="829"/>
    </row>
    <row r="493" spans="1:35">
      <c r="A493" s="769">
        <v>4</v>
      </c>
      <c r="B493" s="459" t="s">
        <v>2684</v>
      </c>
      <c r="C493" s="1019"/>
      <c r="D493" s="1018"/>
      <c r="E493" s="1018"/>
      <c r="F493" s="989" t="s">
        <v>2264</v>
      </c>
      <c r="G493" s="639">
        <v>11</v>
      </c>
      <c r="H493" s="496" t="s">
        <v>2684</v>
      </c>
      <c r="I493" s="996" t="s">
        <v>1757</v>
      </c>
      <c r="J493" s="664"/>
      <c r="K493" s="722">
        <v>1</v>
      </c>
      <c r="L493" s="677">
        <v>8.66</v>
      </c>
      <c r="M493" s="678"/>
      <c r="N493" s="679"/>
      <c r="O493" s="678"/>
      <c r="P493" s="678"/>
      <c r="Q493" s="678"/>
      <c r="R493" s="677">
        <v>8.66</v>
      </c>
      <c r="S493" s="677">
        <v>8.66</v>
      </c>
      <c r="T493" s="494"/>
      <c r="U493" s="495"/>
      <c r="X493" s="829"/>
      <c r="AB493" s="829"/>
      <c r="AC493" s="829"/>
      <c r="AD493" s="829"/>
      <c r="AE493" s="829"/>
      <c r="AF493" s="829"/>
      <c r="AG493" s="829"/>
    </row>
    <row r="494" spans="1:35">
      <c r="A494" s="769">
        <v>4</v>
      </c>
      <c r="B494" s="459" t="s">
        <v>2685</v>
      </c>
      <c r="C494" s="1019"/>
      <c r="D494" s="1018"/>
      <c r="E494" s="1018"/>
      <c r="F494" s="989" t="s">
        <v>2266</v>
      </c>
      <c r="G494" s="639">
        <v>11</v>
      </c>
      <c r="H494" s="496" t="s">
        <v>2685</v>
      </c>
      <c r="I494" s="996" t="s">
        <v>1758</v>
      </c>
      <c r="J494" s="664"/>
      <c r="K494" s="722">
        <v>1</v>
      </c>
      <c r="L494" s="677">
        <v>35.47</v>
      </c>
      <c r="M494" s="678"/>
      <c r="N494" s="679"/>
      <c r="O494" s="678"/>
      <c r="P494" s="678"/>
      <c r="Q494" s="678"/>
      <c r="R494" s="677">
        <v>35.47</v>
      </c>
      <c r="S494" s="677">
        <v>35.47</v>
      </c>
      <c r="T494" s="494"/>
      <c r="U494" s="495"/>
      <c r="X494" s="829"/>
      <c r="AB494" s="829"/>
      <c r="AC494" s="829"/>
      <c r="AD494" s="829"/>
      <c r="AE494" s="829"/>
      <c r="AF494" s="829"/>
      <c r="AG494" s="829"/>
    </row>
    <row r="495" spans="1:35">
      <c r="A495" s="769">
        <v>4</v>
      </c>
      <c r="B495" s="459" t="s">
        <v>2686</v>
      </c>
      <c r="C495" s="1019"/>
      <c r="D495" s="1018"/>
      <c r="E495" s="1018"/>
      <c r="F495" s="989" t="s">
        <v>2268</v>
      </c>
      <c r="G495" s="639">
        <v>11</v>
      </c>
      <c r="H495" s="496" t="s">
        <v>2686</v>
      </c>
      <c r="I495" s="996" t="s">
        <v>1763</v>
      </c>
      <c r="J495" s="664"/>
      <c r="K495" s="722">
        <v>-1</v>
      </c>
      <c r="L495" s="677">
        <v>1</v>
      </c>
      <c r="M495" s="678"/>
      <c r="N495" s="679"/>
      <c r="O495" s="678"/>
      <c r="P495" s="678"/>
      <c r="Q495" s="678"/>
      <c r="R495" s="677">
        <v>1</v>
      </c>
      <c r="S495" s="677">
        <v>-1</v>
      </c>
      <c r="T495" s="494"/>
      <c r="U495" s="495"/>
      <c r="X495" s="949"/>
      <c r="AB495" s="949"/>
      <c r="AC495" s="949"/>
      <c r="AD495" s="949"/>
      <c r="AE495" s="949"/>
      <c r="AF495" s="949"/>
      <c r="AG495" s="949"/>
    </row>
    <row r="496" spans="1:35">
      <c r="A496" s="769">
        <v>4</v>
      </c>
      <c r="B496" s="459" t="s">
        <v>2687</v>
      </c>
      <c r="C496" s="1019"/>
      <c r="D496" s="1018"/>
      <c r="E496" s="1018"/>
      <c r="F496" s="989" t="s">
        <v>2270</v>
      </c>
      <c r="G496" s="639">
        <v>11</v>
      </c>
      <c r="H496" s="496" t="s">
        <v>2687</v>
      </c>
      <c r="I496" s="996" t="s">
        <v>1713</v>
      </c>
      <c r="J496" s="664"/>
      <c r="K496" s="722">
        <v>-7</v>
      </c>
      <c r="L496" s="677">
        <v>0.9</v>
      </c>
      <c r="M496" s="678"/>
      <c r="N496" s="679"/>
      <c r="O496" s="678"/>
      <c r="P496" s="678"/>
      <c r="Q496" s="678"/>
      <c r="R496" s="677">
        <v>0.9</v>
      </c>
      <c r="S496" s="677">
        <v>-6.3</v>
      </c>
      <c r="T496" s="494"/>
      <c r="U496" s="495"/>
      <c r="X496" s="829"/>
      <c r="AB496" s="829"/>
      <c r="AC496" s="829"/>
      <c r="AD496" s="829"/>
      <c r="AE496" s="829"/>
      <c r="AF496" s="829"/>
      <c r="AG496" s="829"/>
    </row>
    <row r="497" spans="1:35">
      <c r="A497" s="769">
        <v>4</v>
      </c>
      <c r="B497" s="459" t="s">
        <v>2688</v>
      </c>
      <c r="C497" s="1019"/>
      <c r="D497" s="1018"/>
      <c r="E497" s="1018"/>
      <c r="F497" s="989" t="s">
        <v>2272</v>
      </c>
      <c r="G497" s="639">
        <v>11</v>
      </c>
      <c r="H497" s="496" t="s">
        <v>2688</v>
      </c>
      <c r="I497" s="996" t="s">
        <v>1568</v>
      </c>
      <c r="J497" s="664"/>
      <c r="K497" s="722">
        <v>-5</v>
      </c>
      <c r="L497" s="677">
        <v>1.35</v>
      </c>
      <c r="M497" s="678"/>
      <c r="N497" s="678"/>
      <c r="O497" s="678"/>
      <c r="P497" s="678"/>
      <c r="Q497" s="678"/>
      <c r="R497" s="677">
        <v>1.35</v>
      </c>
      <c r="S497" s="677">
        <v>-6.75</v>
      </c>
      <c r="T497" s="494"/>
      <c r="U497" s="495"/>
      <c r="X497" s="949"/>
      <c r="AB497" s="949"/>
      <c r="AC497" s="949"/>
      <c r="AD497" s="949"/>
      <c r="AE497" s="949"/>
      <c r="AF497" s="949"/>
      <c r="AG497" s="949"/>
      <c r="AH497" s="462"/>
      <c r="AI497" s="462"/>
    </row>
    <row r="498" spans="1:35">
      <c r="A498" s="769">
        <v>4</v>
      </c>
      <c r="B498" s="459" t="s">
        <v>2689</v>
      </c>
      <c r="C498" s="1019"/>
      <c r="D498" s="1018"/>
      <c r="E498" s="1018"/>
      <c r="F498" s="989" t="s">
        <v>2273</v>
      </c>
      <c r="G498" s="639">
        <v>11</v>
      </c>
      <c r="H498" s="496" t="s">
        <v>2689</v>
      </c>
      <c r="I498" s="996" t="s">
        <v>1569</v>
      </c>
      <c r="J498" s="664"/>
      <c r="K498" s="722">
        <v>-8</v>
      </c>
      <c r="L498" s="677">
        <v>0.8</v>
      </c>
      <c r="M498" s="678"/>
      <c r="N498" s="678"/>
      <c r="O498" s="678"/>
      <c r="P498" s="678"/>
      <c r="Q498" s="678"/>
      <c r="R498" s="677">
        <v>0.8</v>
      </c>
      <c r="S498" s="677">
        <v>-6.4</v>
      </c>
      <c r="T498" s="494"/>
      <c r="U498" s="495"/>
      <c r="X498" s="829"/>
      <c r="AB498" s="829"/>
      <c r="AC498" s="829"/>
      <c r="AD498" s="829"/>
      <c r="AE498" s="829"/>
      <c r="AF498" s="829"/>
      <c r="AG498" s="829"/>
      <c r="AH498" s="462"/>
      <c r="AI498" s="462"/>
    </row>
    <row r="499" spans="1:35">
      <c r="A499" s="769">
        <v>4</v>
      </c>
      <c r="B499" s="459" t="s">
        <v>2690</v>
      </c>
      <c r="C499" s="1019"/>
      <c r="D499" s="1018"/>
      <c r="E499" s="1018"/>
      <c r="F499" s="989" t="s">
        <v>2278</v>
      </c>
      <c r="G499" s="639">
        <v>11</v>
      </c>
      <c r="H499" s="496" t="s">
        <v>2690</v>
      </c>
      <c r="I499" s="996" t="s">
        <v>1759</v>
      </c>
      <c r="J499" s="664"/>
      <c r="K499" s="722">
        <v>-2</v>
      </c>
      <c r="L499" s="677">
        <v>1.8</v>
      </c>
      <c r="M499" s="678"/>
      <c r="N499" s="678"/>
      <c r="O499" s="678"/>
      <c r="P499" s="678"/>
      <c r="Q499" s="678"/>
      <c r="R499" s="677">
        <v>1.8</v>
      </c>
      <c r="S499" s="677">
        <v>-3.6</v>
      </c>
      <c r="T499" s="494"/>
      <c r="U499" s="495"/>
      <c r="X499" s="949"/>
      <c r="AB499" s="949"/>
      <c r="AC499" s="949"/>
      <c r="AD499" s="949"/>
      <c r="AE499" s="949"/>
      <c r="AF499" s="949"/>
      <c r="AG499" s="949"/>
      <c r="AH499" s="462"/>
      <c r="AI499" s="462"/>
    </row>
    <row r="500" spans="1:35">
      <c r="A500" s="769">
        <v>4</v>
      </c>
      <c r="B500" s="459" t="s">
        <v>2691</v>
      </c>
      <c r="C500" s="1019"/>
      <c r="D500" s="1018"/>
      <c r="E500" s="1018"/>
      <c r="F500" s="989" t="s">
        <v>2282</v>
      </c>
      <c r="G500" s="639">
        <v>11</v>
      </c>
      <c r="H500" s="496" t="s">
        <v>2691</v>
      </c>
      <c r="I500" s="996" t="s">
        <v>1761</v>
      </c>
      <c r="J500" s="664"/>
      <c r="K500" s="722">
        <v>-1</v>
      </c>
      <c r="L500" s="677">
        <v>1.6</v>
      </c>
      <c r="M500" s="678"/>
      <c r="N500" s="678"/>
      <c r="O500" s="678"/>
      <c r="P500" s="678"/>
      <c r="Q500" s="678"/>
      <c r="R500" s="677">
        <v>1.6</v>
      </c>
      <c r="S500" s="677">
        <v>-1.6</v>
      </c>
      <c r="T500" s="494"/>
      <c r="U500" s="495"/>
      <c r="X500" s="960"/>
      <c r="AB500" s="960"/>
      <c r="AC500" s="960"/>
      <c r="AD500" s="960"/>
      <c r="AE500" s="960"/>
      <c r="AF500" s="960"/>
      <c r="AG500" s="960"/>
      <c r="AH500" s="462"/>
      <c r="AI500" s="462"/>
    </row>
    <row r="501" spans="1:35">
      <c r="A501" s="769">
        <v>4</v>
      </c>
      <c r="B501" s="459" t="s">
        <v>2692</v>
      </c>
      <c r="C501" s="1019"/>
      <c r="D501" s="1018"/>
      <c r="E501" s="1018"/>
      <c r="F501" s="989" t="s">
        <v>1994</v>
      </c>
      <c r="G501" s="639">
        <v>11</v>
      </c>
      <c r="H501" s="496" t="s">
        <v>2692</v>
      </c>
      <c r="I501" s="996" t="s">
        <v>1570</v>
      </c>
      <c r="J501" s="664"/>
      <c r="K501" s="722">
        <v>-3</v>
      </c>
      <c r="L501" s="677">
        <v>2.5</v>
      </c>
      <c r="M501" s="678"/>
      <c r="N501" s="678"/>
      <c r="O501" s="678"/>
      <c r="P501" s="678"/>
      <c r="Q501" s="678"/>
      <c r="R501" s="677">
        <v>2.5</v>
      </c>
      <c r="S501" s="677">
        <v>-7.5</v>
      </c>
      <c r="T501" s="494"/>
      <c r="U501" s="495"/>
      <c r="X501" s="960"/>
      <c r="AB501" s="960"/>
      <c r="AC501" s="960"/>
      <c r="AD501" s="960"/>
      <c r="AE501" s="960"/>
      <c r="AF501" s="960"/>
      <c r="AG501" s="960"/>
      <c r="AH501" s="462"/>
      <c r="AI501" s="462"/>
    </row>
    <row r="502" spans="1:35">
      <c r="A502" s="769">
        <v>4</v>
      </c>
      <c r="B502" s="459" t="s">
        <v>2693</v>
      </c>
      <c r="C502" s="1019"/>
      <c r="D502" s="1018"/>
      <c r="E502" s="1018"/>
      <c r="F502" s="989" t="s">
        <v>1995</v>
      </c>
      <c r="G502" s="639">
        <v>11</v>
      </c>
      <c r="H502" s="496" t="s">
        <v>2693</v>
      </c>
      <c r="I502" s="996" t="s">
        <v>1714</v>
      </c>
      <c r="J502" s="664"/>
      <c r="K502" s="722">
        <v>-4</v>
      </c>
      <c r="L502" s="677">
        <v>1.5</v>
      </c>
      <c r="M502" s="678"/>
      <c r="N502" s="678"/>
      <c r="O502" s="678"/>
      <c r="P502" s="678"/>
      <c r="Q502" s="678"/>
      <c r="R502" s="677">
        <v>1.5</v>
      </c>
      <c r="S502" s="677">
        <v>-6</v>
      </c>
      <c r="T502" s="494"/>
      <c r="U502" s="495"/>
      <c r="X502" s="960"/>
      <c r="AB502" s="960"/>
      <c r="AC502" s="960"/>
      <c r="AD502" s="960"/>
      <c r="AE502" s="960"/>
      <c r="AF502" s="960"/>
      <c r="AG502" s="960"/>
      <c r="AH502" s="462"/>
      <c r="AI502" s="462"/>
    </row>
    <row r="503" spans="1:35">
      <c r="A503" s="769">
        <v>4</v>
      </c>
      <c r="B503" s="459" t="s">
        <v>2694</v>
      </c>
      <c r="C503" s="1019"/>
      <c r="D503" s="1018"/>
      <c r="E503" s="1018"/>
      <c r="F503" s="989" t="s">
        <v>1996</v>
      </c>
      <c r="G503" s="639">
        <v>11</v>
      </c>
      <c r="H503" s="496" t="s">
        <v>2694</v>
      </c>
      <c r="I503" s="996" t="s">
        <v>1760</v>
      </c>
      <c r="J503" s="664"/>
      <c r="K503" s="722">
        <v>-3</v>
      </c>
      <c r="L503" s="677">
        <v>0.8</v>
      </c>
      <c r="M503" s="678"/>
      <c r="N503" s="678"/>
      <c r="O503" s="678"/>
      <c r="P503" s="678"/>
      <c r="Q503" s="678"/>
      <c r="R503" s="677">
        <v>0.8</v>
      </c>
      <c r="S503" s="677">
        <v>-2.4</v>
      </c>
      <c r="T503" s="494"/>
      <c r="U503" s="495"/>
      <c r="X503" s="960"/>
      <c r="AB503" s="960"/>
      <c r="AC503" s="960"/>
      <c r="AD503" s="960"/>
      <c r="AE503" s="960"/>
      <c r="AF503" s="960"/>
      <c r="AG503" s="960"/>
      <c r="AH503" s="462"/>
      <c r="AI503" s="462"/>
    </row>
    <row r="504" spans="1:35">
      <c r="A504" s="769">
        <v>4</v>
      </c>
      <c r="B504" s="459" t="s">
        <v>2695</v>
      </c>
      <c r="C504" s="1019"/>
      <c r="D504" s="1018"/>
      <c r="E504" s="1018"/>
      <c r="F504" s="989" t="s">
        <v>1997</v>
      </c>
      <c r="G504" s="639">
        <v>11</v>
      </c>
      <c r="H504" s="496" t="s">
        <v>2695</v>
      </c>
      <c r="I504" s="996" t="s">
        <v>1571</v>
      </c>
      <c r="J504" s="664"/>
      <c r="K504" s="722">
        <v>-1</v>
      </c>
      <c r="L504" s="677">
        <v>1.5</v>
      </c>
      <c r="M504" s="678"/>
      <c r="N504" s="678"/>
      <c r="O504" s="678"/>
      <c r="P504" s="678"/>
      <c r="Q504" s="678"/>
      <c r="R504" s="677">
        <v>1.5</v>
      </c>
      <c r="S504" s="677">
        <v>-1.5</v>
      </c>
      <c r="T504" s="494"/>
      <c r="U504" s="495"/>
      <c r="X504" s="960"/>
      <c r="AB504" s="960"/>
      <c r="AC504" s="960"/>
      <c r="AD504" s="960"/>
      <c r="AE504" s="960"/>
      <c r="AF504" s="960"/>
      <c r="AG504" s="960"/>
      <c r="AH504" s="462"/>
      <c r="AI504" s="462"/>
    </row>
    <row r="505" spans="1:35">
      <c r="A505" s="769">
        <v>4</v>
      </c>
      <c r="B505" s="459" t="s">
        <v>2696</v>
      </c>
      <c r="C505" s="1019"/>
      <c r="D505" s="1018"/>
      <c r="E505" s="1018"/>
      <c r="F505" s="989" t="s">
        <v>1998</v>
      </c>
      <c r="G505" s="639">
        <v>11</v>
      </c>
      <c r="H505" s="496" t="s">
        <v>2696</v>
      </c>
      <c r="I505" s="996" t="s">
        <v>1762</v>
      </c>
      <c r="J505" s="664"/>
      <c r="K505" s="722">
        <v>-1</v>
      </c>
      <c r="L505" s="677">
        <v>0.5</v>
      </c>
      <c r="M505" s="678"/>
      <c r="N505" s="678"/>
      <c r="O505" s="678"/>
      <c r="P505" s="678"/>
      <c r="Q505" s="678"/>
      <c r="R505" s="677">
        <v>0.5</v>
      </c>
      <c r="S505" s="677">
        <v>-0.5</v>
      </c>
      <c r="T505" s="494"/>
      <c r="U505" s="495"/>
      <c r="X505" s="960"/>
      <c r="AB505" s="960"/>
      <c r="AC505" s="960"/>
      <c r="AD505" s="960"/>
      <c r="AE505" s="960"/>
      <c r="AF505" s="960"/>
      <c r="AG505" s="960"/>
      <c r="AH505" s="462"/>
      <c r="AI505" s="462"/>
    </row>
    <row r="506" spans="1:35">
      <c r="A506" s="769">
        <v>4</v>
      </c>
      <c r="B506" s="640" t="s">
        <v>2019</v>
      </c>
      <c r="D506" s="1018"/>
      <c r="F506" s="641">
        <v>0</v>
      </c>
      <c r="G506" s="639">
        <v>12</v>
      </c>
      <c r="H506" s="642" t="s">
        <v>2019</v>
      </c>
      <c r="I506" s="1010" t="s">
        <v>1427</v>
      </c>
      <c r="J506" s="643"/>
      <c r="K506" s="490"/>
      <c r="L506" s="687"/>
      <c r="M506" s="687"/>
      <c r="N506" s="693"/>
      <c r="O506" s="693"/>
      <c r="P506" s="693"/>
      <c r="Q506" s="693"/>
      <c r="R506" s="644"/>
      <c r="S506" s="644"/>
      <c r="T506" s="644"/>
      <c r="U506" s="645"/>
      <c r="X506" s="949"/>
      <c r="AB506" s="949"/>
      <c r="AC506" s="949"/>
      <c r="AD506" s="949"/>
      <c r="AE506" s="949"/>
      <c r="AF506" s="949"/>
      <c r="AG506" s="949"/>
      <c r="AH506" s="462"/>
      <c r="AI506" s="462"/>
    </row>
    <row r="507" spans="1:35" ht="75">
      <c r="A507" s="769">
        <v>2</v>
      </c>
      <c r="B507" s="459" t="s">
        <v>2215</v>
      </c>
      <c r="C507" s="1019" t="s">
        <v>102</v>
      </c>
      <c r="D507" s="1018">
        <v>87879</v>
      </c>
      <c r="E507" s="1018" t="s">
        <v>106</v>
      </c>
      <c r="F507" s="457">
        <v>1</v>
      </c>
      <c r="G507" s="639">
        <v>12</v>
      </c>
      <c r="H507" s="493" t="s">
        <v>2215</v>
      </c>
      <c r="I507" s="779" t="s">
        <v>367</v>
      </c>
      <c r="J507" s="701"/>
      <c r="K507" s="696"/>
      <c r="L507" s="741"/>
      <c r="M507" s="692"/>
      <c r="N507" s="692"/>
      <c r="O507" s="692"/>
      <c r="P507" s="692"/>
      <c r="Q507" s="692"/>
      <c r="R507" s="494"/>
      <c r="S507" s="494"/>
      <c r="T507" s="692">
        <v>1067.52</v>
      </c>
      <c r="U507" s="244" t="s">
        <v>111</v>
      </c>
      <c r="X507" s="778"/>
      <c r="AB507" s="778"/>
      <c r="AC507" s="778"/>
      <c r="AD507" s="778"/>
      <c r="AE507" s="778"/>
      <c r="AF507" s="778"/>
      <c r="AG507" s="778"/>
      <c r="AH507" s="462"/>
      <c r="AI507" s="462"/>
    </row>
    <row r="508" spans="1:35">
      <c r="A508" s="769">
        <v>3</v>
      </c>
      <c r="B508" s="459" t="s">
        <v>2697</v>
      </c>
      <c r="C508" s="1019"/>
      <c r="D508" s="1018"/>
      <c r="E508" s="1018"/>
      <c r="F508" s="830" t="s">
        <v>2025</v>
      </c>
      <c r="G508" s="639">
        <v>12</v>
      </c>
      <c r="H508" s="496" t="s">
        <v>2697</v>
      </c>
      <c r="I508" s="996" t="s">
        <v>1739</v>
      </c>
      <c r="J508" s="664"/>
      <c r="K508" s="722">
        <v>1</v>
      </c>
      <c r="L508" s="677">
        <v>18.32</v>
      </c>
      <c r="M508" s="678"/>
      <c r="N508" s="679">
        <v>2.7</v>
      </c>
      <c r="O508" s="678"/>
      <c r="P508" s="678"/>
      <c r="Q508" s="678"/>
      <c r="R508" s="677">
        <v>49.46</v>
      </c>
      <c r="S508" s="677">
        <v>49.46</v>
      </c>
      <c r="T508" s="494"/>
      <c r="U508" s="495"/>
      <c r="X508" s="829"/>
      <c r="AB508" s="829"/>
      <c r="AC508" s="829"/>
      <c r="AD508" s="829"/>
      <c r="AE508" s="829"/>
      <c r="AF508" s="829"/>
      <c r="AG508" s="829"/>
    </row>
    <row r="509" spans="1:35">
      <c r="A509" s="769">
        <v>3</v>
      </c>
      <c r="B509" s="459" t="s">
        <v>2698</v>
      </c>
      <c r="C509" s="1019"/>
      <c r="D509" s="1018"/>
      <c r="E509" s="1018"/>
      <c r="F509" s="950" t="s">
        <v>2240</v>
      </c>
      <c r="G509" s="639">
        <v>12</v>
      </c>
      <c r="H509" s="496" t="s">
        <v>2698</v>
      </c>
      <c r="I509" s="996" t="s">
        <v>1740</v>
      </c>
      <c r="J509" s="664"/>
      <c r="K509" s="722">
        <v>1</v>
      </c>
      <c r="L509" s="677">
        <v>11.27</v>
      </c>
      <c r="M509" s="678"/>
      <c r="N509" s="679">
        <v>2.7</v>
      </c>
      <c r="O509" s="678"/>
      <c r="P509" s="678"/>
      <c r="Q509" s="678"/>
      <c r="R509" s="677">
        <v>30.43</v>
      </c>
      <c r="S509" s="677">
        <v>30.43</v>
      </c>
      <c r="T509" s="494"/>
      <c r="U509" s="495"/>
      <c r="X509" s="949"/>
      <c r="AB509" s="949"/>
      <c r="AC509" s="949"/>
      <c r="AD509" s="949"/>
      <c r="AE509" s="949"/>
      <c r="AF509" s="949"/>
      <c r="AG509" s="949"/>
    </row>
    <row r="510" spans="1:35">
      <c r="A510" s="769">
        <v>3</v>
      </c>
      <c r="B510" s="459" t="s">
        <v>2699</v>
      </c>
      <c r="C510" s="1019"/>
      <c r="D510" s="1018"/>
      <c r="E510" s="1018"/>
      <c r="F510" s="950" t="s">
        <v>2244</v>
      </c>
      <c r="G510" s="639">
        <v>12</v>
      </c>
      <c r="H510" s="496" t="s">
        <v>2699</v>
      </c>
      <c r="I510" s="996" t="s">
        <v>1741</v>
      </c>
      <c r="J510" s="664"/>
      <c r="K510" s="722">
        <v>1</v>
      </c>
      <c r="L510" s="677">
        <v>23.77</v>
      </c>
      <c r="M510" s="678"/>
      <c r="N510" s="679">
        <v>2.7</v>
      </c>
      <c r="O510" s="678"/>
      <c r="P510" s="678"/>
      <c r="Q510" s="678"/>
      <c r="R510" s="677">
        <v>64.180000000000007</v>
      </c>
      <c r="S510" s="677">
        <v>64.180000000000007</v>
      </c>
      <c r="T510" s="494"/>
      <c r="U510" s="495"/>
      <c r="X510" s="829"/>
      <c r="AB510" s="829"/>
      <c r="AC510" s="829"/>
      <c r="AD510" s="829"/>
      <c r="AE510" s="829"/>
      <c r="AF510" s="829"/>
      <c r="AG510" s="829"/>
    </row>
    <row r="511" spans="1:35">
      <c r="A511" s="769">
        <v>3</v>
      </c>
      <c r="B511" s="459" t="s">
        <v>2700</v>
      </c>
      <c r="C511" s="1019"/>
      <c r="D511" s="1018"/>
      <c r="E511" s="1018"/>
      <c r="F511" s="950" t="s">
        <v>2248</v>
      </c>
      <c r="G511" s="639">
        <v>12</v>
      </c>
      <c r="H511" s="496" t="s">
        <v>2700</v>
      </c>
      <c r="I511" s="996" t="s">
        <v>1742</v>
      </c>
      <c r="J511" s="664"/>
      <c r="K511" s="722">
        <v>1</v>
      </c>
      <c r="L511" s="677">
        <v>13.7</v>
      </c>
      <c r="M511" s="678"/>
      <c r="N511" s="679">
        <v>2.7</v>
      </c>
      <c r="O511" s="678"/>
      <c r="P511" s="678"/>
      <c r="Q511" s="678"/>
      <c r="R511" s="677">
        <v>36.99</v>
      </c>
      <c r="S511" s="677">
        <v>36.99</v>
      </c>
      <c r="T511" s="494"/>
      <c r="U511" s="495"/>
      <c r="X511" s="949"/>
      <c r="AB511" s="949"/>
      <c r="AC511" s="949"/>
      <c r="AD511" s="949"/>
      <c r="AE511" s="949"/>
      <c r="AF511" s="949"/>
      <c r="AG511" s="949"/>
    </row>
    <row r="512" spans="1:35">
      <c r="A512" s="769">
        <v>3</v>
      </c>
      <c r="B512" s="459" t="s">
        <v>2701</v>
      </c>
      <c r="C512" s="1019"/>
      <c r="D512" s="1018"/>
      <c r="E512" s="1018"/>
      <c r="F512" s="950" t="s">
        <v>2250</v>
      </c>
      <c r="G512" s="639">
        <v>12</v>
      </c>
      <c r="H512" s="496" t="s">
        <v>2701</v>
      </c>
      <c r="I512" s="996" t="s">
        <v>1743</v>
      </c>
      <c r="J512" s="664"/>
      <c r="K512" s="722">
        <v>1</v>
      </c>
      <c r="L512" s="677">
        <v>20.25</v>
      </c>
      <c r="M512" s="678"/>
      <c r="N512" s="679">
        <v>2.7</v>
      </c>
      <c r="O512" s="678"/>
      <c r="P512" s="678"/>
      <c r="Q512" s="678"/>
      <c r="R512" s="677">
        <v>54.68</v>
      </c>
      <c r="S512" s="677">
        <v>54.68</v>
      </c>
      <c r="T512" s="494"/>
      <c r="U512" s="495"/>
      <c r="X512" s="829"/>
      <c r="AB512" s="829"/>
      <c r="AC512" s="829"/>
      <c r="AD512" s="829"/>
      <c r="AE512" s="829"/>
      <c r="AF512" s="829"/>
      <c r="AG512" s="829"/>
    </row>
    <row r="513" spans="1:33">
      <c r="A513" s="769">
        <v>3</v>
      </c>
      <c r="B513" s="459" t="s">
        <v>2702</v>
      </c>
      <c r="C513" s="1019"/>
      <c r="D513" s="1018"/>
      <c r="E513" s="1018"/>
      <c r="F513" s="950" t="s">
        <v>2254</v>
      </c>
      <c r="G513" s="639">
        <v>12</v>
      </c>
      <c r="H513" s="496" t="s">
        <v>2702</v>
      </c>
      <c r="I513" s="996" t="s">
        <v>1744</v>
      </c>
      <c r="J513" s="664"/>
      <c r="K513" s="722">
        <v>1</v>
      </c>
      <c r="L513" s="677">
        <v>12.87</v>
      </c>
      <c r="M513" s="678"/>
      <c r="N513" s="679">
        <v>2.7</v>
      </c>
      <c r="O513" s="678"/>
      <c r="P513" s="678"/>
      <c r="Q513" s="678"/>
      <c r="R513" s="677">
        <v>34.75</v>
      </c>
      <c r="S513" s="677">
        <v>34.75</v>
      </c>
      <c r="T513" s="494"/>
      <c r="U513" s="495"/>
      <c r="X513" s="829"/>
      <c r="AB513" s="829"/>
      <c r="AC513" s="829"/>
      <c r="AD513" s="829"/>
      <c r="AE513" s="829"/>
      <c r="AF513" s="829"/>
      <c r="AG513" s="829"/>
    </row>
    <row r="514" spans="1:33">
      <c r="A514" s="769">
        <v>3</v>
      </c>
      <c r="B514" s="459" t="s">
        <v>2703</v>
      </c>
      <c r="C514" s="1019"/>
      <c r="D514" s="1018"/>
      <c r="E514" s="1018"/>
      <c r="F514" s="950" t="s">
        <v>2258</v>
      </c>
      <c r="G514" s="639">
        <v>12</v>
      </c>
      <c r="H514" s="496" t="s">
        <v>2703</v>
      </c>
      <c r="I514" s="996" t="s">
        <v>1712</v>
      </c>
      <c r="J514" s="664"/>
      <c r="K514" s="722">
        <v>1</v>
      </c>
      <c r="L514" s="677">
        <v>14.13</v>
      </c>
      <c r="M514" s="678"/>
      <c r="N514" s="679">
        <v>2.7</v>
      </c>
      <c r="O514" s="678"/>
      <c r="P514" s="678"/>
      <c r="Q514" s="678"/>
      <c r="R514" s="677">
        <v>38.15</v>
      </c>
      <c r="S514" s="677">
        <v>38.15</v>
      </c>
      <c r="T514" s="494"/>
      <c r="U514" s="495"/>
      <c r="X514" s="949"/>
      <c r="AB514" s="949"/>
      <c r="AC514" s="949"/>
      <c r="AD514" s="949"/>
      <c r="AE514" s="949"/>
      <c r="AF514" s="949"/>
      <c r="AG514" s="949"/>
    </row>
    <row r="515" spans="1:33">
      <c r="A515" s="769">
        <v>3</v>
      </c>
      <c r="B515" s="459" t="s">
        <v>2704</v>
      </c>
      <c r="C515" s="1019"/>
      <c r="D515" s="1018"/>
      <c r="E515" s="1018"/>
      <c r="F515" s="950" t="s">
        <v>2260</v>
      </c>
      <c r="G515" s="639">
        <v>12</v>
      </c>
      <c r="H515" s="496" t="s">
        <v>2704</v>
      </c>
      <c r="I515" s="996" t="s">
        <v>1745</v>
      </c>
      <c r="J515" s="664"/>
      <c r="K515" s="722">
        <v>1</v>
      </c>
      <c r="L515" s="677">
        <v>12.96</v>
      </c>
      <c r="M515" s="678"/>
      <c r="N515" s="679">
        <v>2.7</v>
      </c>
      <c r="O515" s="678"/>
      <c r="P515" s="678"/>
      <c r="Q515" s="678"/>
      <c r="R515" s="677">
        <v>34.99</v>
      </c>
      <c r="S515" s="677">
        <v>34.99</v>
      </c>
      <c r="T515" s="494"/>
      <c r="U515" s="495"/>
      <c r="X515" s="829"/>
      <c r="AB515" s="829"/>
      <c r="AC515" s="829"/>
      <c r="AD515" s="829"/>
      <c r="AE515" s="829"/>
      <c r="AF515" s="829"/>
      <c r="AG515" s="829"/>
    </row>
    <row r="516" spans="1:33">
      <c r="A516" s="769">
        <v>3</v>
      </c>
      <c r="B516" s="459" t="s">
        <v>2705</v>
      </c>
      <c r="C516" s="1019"/>
      <c r="D516" s="1018"/>
      <c r="E516" s="1018"/>
      <c r="F516" s="950" t="s">
        <v>2264</v>
      </c>
      <c r="G516" s="639">
        <v>12</v>
      </c>
      <c r="H516" s="496" t="s">
        <v>2705</v>
      </c>
      <c r="I516" s="996" t="s">
        <v>1746</v>
      </c>
      <c r="J516" s="664"/>
      <c r="K516" s="722">
        <v>1</v>
      </c>
      <c r="L516" s="677">
        <v>16.95</v>
      </c>
      <c r="M516" s="678"/>
      <c r="N516" s="679">
        <v>2.7</v>
      </c>
      <c r="O516" s="678"/>
      <c r="P516" s="678"/>
      <c r="Q516" s="678"/>
      <c r="R516" s="677">
        <v>45.77</v>
      </c>
      <c r="S516" s="677">
        <v>45.77</v>
      </c>
      <c r="T516" s="494"/>
      <c r="U516" s="495"/>
      <c r="X516" s="949"/>
      <c r="AB516" s="949"/>
      <c r="AC516" s="949"/>
      <c r="AD516" s="949"/>
      <c r="AE516" s="949"/>
      <c r="AF516" s="949"/>
      <c r="AG516" s="949"/>
    </row>
    <row r="517" spans="1:33">
      <c r="A517" s="769">
        <v>3</v>
      </c>
      <c r="B517" s="459" t="s">
        <v>2706</v>
      </c>
      <c r="C517" s="1019"/>
      <c r="D517" s="1018"/>
      <c r="E517" s="1018"/>
      <c r="F517" s="950" t="s">
        <v>2266</v>
      </c>
      <c r="G517" s="639">
        <v>12</v>
      </c>
      <c r="H517" s="496" t="s">
        <v>2706</v>
      </c>
      <c r="I517" s="996" t="s">
        <v>1747</v>
      </c>
      <c r="J517" s="664"/>
      <c r="K517" s="722">
        <v>1</v>
      </c>
      <c r="L517" s="677">
        <v>7.48</v>
      </c>
      <c r="M517" s="678"/>
      <c r="N517" s="679">
        <v>2.7</v>
      </c>
      <c r="O517" s="678"/>
      <c r="P517" s="678"/>
      <c r="Q517" s="678"/>
      <c r="R517" s="677">
        <v>20.2</v>
      </c>
      <c r="S517" s="677">
        <v>20.2</v>
      </c>
      <c r="T517" s="494"/>
      <c r="U517" s="495"/>
      <c r="X517" s="829"/>
      <c r="AB517" s="829"/>
      <c r="AC517" s="829"/>
      <c r="AD517" s="829"/>
      <c r="AE517" s="829"/>
      <c r="AF517" s="829"/>
      <c r="AG517" s="829"/>
    </row>
    <row r="518" spans="1:33">
      <c r="A518" s="769">
        <v>3</v>
      </c>
      <c r="B518" s="459" t="s">
        <v>2707</v>
      </c>
      <c r="C518" s="1019"/>
      <c r="D518" s="1018"/>
      <c r="E518" s="1018"/>
      <c r="F518" s="950" t="s">
        <v>2268</v>
      </c>
      <c r="G518" s="639">
        <v>12</v>
      </c>
      <c r="H518" s="496" t="s">
        <v>2707</v>
      </c>
      <c r="I518" s="996" t="s">
        <v>1565</v>
      </c>
      <c r="J518" s="664"/>
      <c r="K518" s="722">
        <v>1</v>
      </c>
      <c r="L518" s="677">
        <v>7.47</v>
      </c>
      <c r="M518" s="678"/>
      <c r="N518" s="679">
        <v>2.7</v>
      </c>
      <c r="O518" s="678"/>
      <c r="P518" s="678"/>
      <c r="Q518" s="678"/>
      <c r="R518" s="677">
        <v>20.170000000000002</v>
      </c>
      <c r="S518" s="677">
        <v>20.170000000000002</v>
      </c>
      <c r="T518" s="494"/>
      <c r="U518" s="495"/>
      <c r="X518" s="949"/>
      <c r="AB518" s="949"/>
      <c r="AC518" s="949"/>
      <c r="AD518" s="949"/>
      <c r="AE518" s="949"/>
      <c r="AF518" s="949"/>
      <c r="AG518" s="949"/>
    </row>
    <row r="519" spans="1:33">
      <c r="A519" s="769">
        <v>3</v>
      </c>
      <c r="B519" s="459" t="s">
        <v>2708</v>
      </c>
      <c r="C519" s="1019"/>
      <c r="D519" s="1018"/>
      <c r="E519" s="1018"/>
      <c r="F519" s="950" t="s">
        <v>2270</v>
      </c>
      <c r="G519" s="639">
        <v>12</v>
      </c>
      <c r="H519" s="496" t="s">
        <v>2708</v>
      </c>
      <c r="I519" s="996" t="s">
        <v>1748</v>
      </c>
      <c r="J519" s="664"/>
      <c r="K519" s="722">
        <v>1</v>
      </c>
      <c r="L519" s="677">
        <v>35.75</v>
      </c>
      <c r="M519" s="678"/>
      <c r="N519" s="679">
        <v>2.7</v>
      </c>
      <c r="O519" s="678"/>
      <c r="P519" s="678"/>
      <c r="Q519" s="678"/>
      <c r="R519" s="677">
        <v>96.53</v>
      </c>
      <c r="S519" s="677">
        <v>96.53</v>
      </c>
      <c r="T519" s="494"/>
      <c r="U519" s="495"/>
      <c r="X519" s="829"/>
      <c r="AB519" s="829"/>
      <c r="AC519" s="829"/>
      <c r="AD519" s="829"/>
      <c r="AE519" s="829"/>
      <c r="AF519" s="829"/>
      <c r="AG519" s="829"/>
    </row>
    <row r="520" spans="1:33">
      <c r="A520" s="769">
        <v>3</v>
      </c>
      <c r="B520" s="459" t="s">
        <v>2709</v>
      </c>
      <c r="C520" s="1019"/>
      <c r="D520" s="1018"/>
      <c r="E520" s="1018"/>
      <c r="F520" s="950" t="s">
        <v>2272</v>
      </c>
      <c r="G520" s="639">
        <v>12</v>
      </c>
      <c r="H520" s="496" t="s">
        <v>2709</v>
      </c>
      <c r="I520" s="996" t="s">
        <v>1749</v>
      </c>
      <c r="J520" s="664"/>
      <c r="K520" s="722">
        <v>1</v>
      </c>
      <c r="L520" s="677">
        <v>14.53</v>
      </c>
      <c r="M520" s="678"/>
      <c r="N520" s="679">
        <v>2.7</v>
      </c>
      <c r="O520" s="678"/>
      <c r="P520" s="678"/>
      <c r="Q520" s="678"/>
      <c r="R520" s="677">
        <v>39.229999999999997</v>
      </c>
      <c r="S520" s="677">
        <v>39.229999999999997</v>
      </c>
      <c r="T520" s="494"/>
      <c r="U520" s="495"/>
      <c r="X520" s="949"/>
      <c r="AB520" s="949"/>
      <c r="AC520" s="949"/>
      <c r="AD520" s="949"/>
      <c r="AE520" s="949"/>
      <c r="AF520" s="949"/>
      <c r="AG520" s="949"/>
    </row>
    <row r="521" spans="1:33">
      <c r="A521" s="769">
        <v>3</v>
      </c>
      <c r="B521" s="459" t="s">
        <v>2710</v>
      </c>
      <c r="C521" s="1019"/>
      <c r="D521" s="1018"/>
      <c r="E521" s="1018"/>
      <c r="F521" s="950" t="s">
        <v>2273</v>
      </c>
      <c r="G521" s="639">
        <v>12</v>
      </c>
      <c r="H521" s="496" t="s">
        <v>2710</v>
      </c>
      <c r="I521" s="996" t="s">
        <v>1750</v>
      </c>
      <c r="J521" s="664"/>
      <c r="K521" s="722">
        <v>1</v>
      </c>
      <c r="L521" s="677">
        <v>29.6</v>
      </c>
      <c r="M521" s="678"/>
      <c r="N521" s="679">
        <v>2.7</v>
      </c>
      <c r="O521" s="678"/>
      <c r="P521" s="678"/>
      <c r="Q521" s="678"/>
      <c r="R521" s="677">
        <v>79.92</v>
      </c>
      <c r="S521" s="677">
        <v>79.92</v>
      </c>
      <c r="T521" s="494"/>
      <c r="U521" s="495"/>
      <c r="X521" s="829"/>
      <c r="AB521" s="829"/>
      <c r="AC521" s="829"/>
      <c r="AD521" s="829"/>
      <c r="AE521" s="829"/>
      <c r="AF521" s="829"/>
      <c r="AG521" s="829"/>
    </row>
    <row r="522" spans="1:33">
      <c r="A522" s="769">
        <v>3</v>
      </c>
      <c r="B522" s="459" t="s">
        <v>2711</v>
      </c>
      <c r="C522" s="1019"/>
      <c r="D522" s="1018"/>
      <c r="E522" s="1018"/>
      <c r="F522" s="950" t="s">
        <v>2278</v>
      </c>
      <c r="G522" s="639">
        <v>12</v>
      </c>
      <c r="H522" s="496" t="s">
        <v>2711</v>
      </c>
      <c r="I522" s="996" t="s">
        <v>1557</v>
      </c>
      <c r="J522" s="664"/>
      <c r="K522" s="722">
        <v>1</v>
      </c>
      <c r="L522" s="677">
        <v>16.559999999999999</v>
      </c>
      <c r="M522" s="678"/>
      <c r="N522" s="679">
        <v>2.7</v>
      </c>
      <c r="O522" s="678"/>
      <c r="P522" s="678"/>
      <c r="Q522" s="678"/>
      <c r="R522" s="677">
        <v>44.71</v>
      </c>
      <c r="S522" s="677">
        <v>44.71</v>
      </c>
      <c r="T522" s="494"/>
      <c r="U522" s="495"/>
      <c r="X522" s="949"/>
      <c r="AB522" s="949"/>
      <c r="AC522" s="949"/>
      <c r="AD522" s="949"/>
      <c r="AE522" s="949"/>
      <c r="AF522" s="949"/>
      <c r="AG522" s="949"/>
    </row>
    <row r="523" spans="1:33">
      <c r="A523" s="769">
        <v>3</v>
      </c>
      <c r="B523" s="459" t="s">
        <v>2712</v>
      </c>
      <c r="C523" s="1019"/>
      <c r="D523" s="1018"/>
      <c r="E523" s="1018"/>
      <c r="F523" s="950" t="s">
        <v>2282</v>
      </c>
      <c r="G523" s="639">
        <v>12</v>
      </c>
      <c r="H523" s="496" t="s">
        <v>2712</v>
      </c>
      <c r="I523" s="996" t="s">
        <v>1751</v>
      </c>
      <c r="J523" s="664"/>
      <c r="K523" s="722">
        <v>1</v>
      </c>
      <c r="L523" s="677">
        <v>8.18</v>
      </c>
      <c r="M523" s="678"/>
      <c r="N523" s="679">
        <v>2.7</v>
      </c>
      <c r="O523" s="678"/>
      <c r="P523" s="678"/>
      <c r="Q523" s="678"/>
      <c r="R523" s="677">
        <v>22.09</v>
      </c>
      <c r="S523" s="677">
        <v>22.09</v>
      </c>
      <c r="T523" s="494"/>
      <c r="U523" s="495"/>
      <c r="X523" s="829"/>
      <c r="AB523" s="829"/>
      <c r="AC523" s="829"/>
      <c r="AD523" s="829"/>
      <c r="AE523" s="829"/>
      <c r="AF523" s="829"/>
      <c r="AG523" s="829"/>
    </row>
    <row r="524" spans="1:33">
      <c r="A524" s="769">
        <v>3</v>
      </c>
      <c r="B524" s="459" t="s">
        <v>2713</v>
      </c>
      <c r="C524" s="1019"/>
      <c r="D524" s="1018"/>
      <c r="E524" s="1018"/>
      <c r="F524" s="950" t="s">
        <v>1994</v>
      </c>
      <c r="G524" s="639">
        <v>12</v>
      </c>
      <c r="H524" s="496" t="s">
        <v>2713</v>
      </c>
      <c r="I524" s="996" t="s">
        <v>1752</v>
      </c>
      <c r="J524" s="664"/>
      <c r="K524" s="722">
        <v>1</v>
      </c>
      <c r="L524" s="677">
        <v>8.19</v>
      </c>
      <c r="M524" s="678"/>
      <c r="N524" s="679">
        <v>2.7</v>
      </c>
      <c r="O524" s="678"/>
      <c r="P524" s="678"/>
      <c r="Q524" s="678"/>
      <c r="R524" s="677">
        <v>22.11</v>
      </c>
      <c r="S524" s="677">
        <v>22.11</v>
      </c>
      <c r="T524" s="494"/>
      <c r="U524" s="495"/>
      <c r="X524" s="829"/>
      <c r="AB524" s="829"/>
      <c r="AC524" s="829"/>
      <c r="AD524" s="829"/>
      <c r="AE524" s="829"/>
      <c r="AF524" s="829"/>
      <c r="AG524" s="829"/>
    </row>
    <row r="525" spans="1:33">
      <c r="A525" s="769">
        <v>3</v>
      </c>
      <c r="B525" s="459" t="s">
        <v>2714</v>
      </c>
      <c r="C525" s="1019"/>
      <c r="D525" s="1018"/>
      <c r="E525" s="1018"/>
      <c r="F525" s="830" t="s">
        <v>1995</v>
      </c>
      <c r="G525" s="639">
        <v>12</v>
      </c>
      <c r="H525" s="496" t="s">
        <v>2714</v>
      </c>
      <c r="I525" s="996" t="s">
        <v>1753</v>
      </c>
      <c r="J525" s="664"/>
      <c r="K525" s="722">
        <v>1</v>
      </c>
      <c r="L525" s="677">
        <v>8.44</v>
      </c>
      <c r="M525" s="678"/>
      <c r="N525" s="679">
        <v>2.7</v>
      </c>
      <c r="O525" s="678"/>
      <c r="P525" s="678"/>
      <c r="Q525" s="678"/>
      <c r="R525" s="677">
        <v>22.79</v>
      </c>
      <c r="S525" s="677">
        <v>22.79</v>
      </c>
      <c r="T525" s="494"/>
      <c r="U525" s="495"/>
      <c r="X525" s="829"/>
      <c r="AB525" s="829"/>
      <c r="AC525" s="829"/>
      <c r="AD525" s="829"/>
      <c r="AE525" s="829"/>
      <c r="AF525" s="829"/>
      <c r="AG525" s="829"/>
    </row>
    <row r="526" spans="1:33">
      <c r="A526" s="769">
        <v>3</v>
      </c>
      <c r="B526" s="459" t="s">
        <v>2715</v>
      </c>
      <c r="C526" s="1019"/>
      <c r="D526" s="1018"/>
      <c r="E526" s="1018"/>
      <c r="F526" s="830" t="s">
        <v>1996</v>
      </c>
      <c r="G526" s="639">
        <v>12</v>
      </c>
      <c r="H526" s="496" t="s">
        <v>2715</v>
      </c>
      <c r="I526" s="996" t="s">
        <v>1755</v>
      </c>
      <c r="J526" s="664"/>
      <c r="K526" s="722">
        <v>1</v>
      </c>
      <c r="L526" s="677">
        <v>18.739999999999998</v>
      </c>
      <c r="M526" s="678"/>
      <c r="N526" s="679">
        <v>2.7</v>
      </c>
      <c r="O526" s="678"/>
      <c r="P526" s="678"/>
      <c r="Q526" s="678"/>
      <c r="R526" s="677">
        <v>50.6</v>
      </c>
      <c r="S526" s="677">
        <v>50.6</v>
      </c>
      <c r="T526" s="494"/>
      <c r="U526" s="495"/>
      <c r="X526" s="829"/>
      <c r="AB526" s="829"/>
      <c r="AC526" s="829"/>
      <c r="AD526" s="829"/>
      <c r="AE526" s="829"/>
      <c r="AF526" s="829"/>
      <c r="AG526" s="829"/>
    </row>
    <row r="527" spans="1:33">
      <c r="A527" s="769">
        <v>3</v>
      </c>
      <c r="B527" s="459" t="s">
        <v>2716</v>
      </c>
      <c r="C527" s="1019"/>
      <c r="D527" s="1018"/>
      <c r="E527" s="1018"/>
      <c r="F527" s="830" t="s">
        <v>1997</v>
      </c>
      <c r="G527" s="639">
        <v>12</v>
      </c>
      <c r="H527" s="496" t="s">
        <v>2716</v>
      </c>
      <c r="I527" s="996" t="s">
        <v>1756</v>
      </c>
      <c r="J527" s="664"/>
      <c r="K527" s="722">
        <v>1</v>
      </c>
      <c r="L527" s="677">
        <v>9</v>
      </c>
      <c r="M527" s="678"/>
      <c r="N527" s="679">
        <v>2.7</v>
      </c>
      <c r="O527" s="678"/>
      <c r="P527" s="678"/>
      <c r="Q527" s="678"/>
      <c r="R527" s="677">
        <v>24.3</v>
      </c>
      <c r="S527" s="677">
        <v>24.3</v>
      </c>
      <c r="T527" s="494"/>
      <c r="U527" s="495"/>
      <c r="X527" s="829"/>
      <c r="AB527" s="829"/>
      <c r="AC527" s="829"/>
      <c r="AD527" s="829"/>
      <c r="AE527" s="829"/>
      <c r="AF527" s="829"/>
      <c r="AG527" s="829"/>
    </row>
    <row r="528" spans="1:33">
      <c r="A528" s="769">
        <v>3</v>
      </c>
      <c r="B528" s="459" t="s">
        <v>2717</v>
      </c>
      <c r="C528" s="1019"/>
      <c r="D528" s="1018"/>
      <c r="E528" s="1018"/>
      <c r="F528" s="830" t="s">
        <v>1998</v>
      </c>
      <c r="G528" s="639">
        <v>12</v>
      </c>
      <c r="H528" s="496" t="s">
        <v>2717</v>
      </c>
      <c r="I528" s="996" t="s">
        <v>1794</v>
      </c>
      <c r="J528" s="664"/>
      <c r="K528" s="722">
        <v>1</v>
      </c>
      <c r="L528" s="677">
        <v>30.38</v>
      </c>
      <c r="M528" s="678"/>
      <c r="N528" s="679">
        <v>2.7</v>
      </c>
      <c r="O528" s="678"/>
      <c r="P528" s="678"/>
      <c r="Q528" s="678"/>
      <c r="R528" s="677">
        <v>82.03</v>
      </c>
      <c r="S528" s="677">
        <v>82.03</v>
      </c>
      <c r="T528" s="494"/>
      <c r="U528" s="495"/>
      <c r="X528" s="829"/>
      <c r="AB528" s="829"/>
      <c r="AC528" s="829"/>
      <c r="AD528" s="829"/>
      <c r="AE528" s="829"/>
      <c r="AF528" s="829"/>
      <c r="AG528" s="829"/>
    </row>
    <row r="529" spans="1:35">
      <c r="A529" s="769">
        <v>3</v>
      </c>
      <c r="B529" s="459" t="s">
        <v>2718</v>
      </c>
      <c r="C529" s="1019"/>
      <c r="D529" s="1018"/>
      <c r="E529" s="1018"/>
      <c r="F529" s="830" t="s">
        <v>1999</v>
      </c>
      <c r="G529" s="639">
        <v>12</v>
      </c>
      <c r="H529" s="496" t="s">
        <v>2718</v>
      </c>
      <c r="I529" s="996" t="s">
        <v>1644</v>
      </c>
      <c r="J529" s="664"/>
      <c r="K529" s="722">
        <v>1</v>
      </c>
      <c r="L529" s="677">
        <v>93.7</v>
      </c>
      <c r="M529" s="678"/>
      <c r="N529" s="679">
        <v>2.7</v>
      </c>
      <c r="O529" s="678"/>
      <c r="P529" s="678"/>
      <c r="Q529" s="678"/>
      <c r="R529" s="677">
        <v>252.99</v>
      </c>
      <c r="S529" s="677">
        <v>252.99</v>
      </c>
      <c r="T529" s="494"/>
      <c r="U529" s="495"/>
      <c r="X529" s="829"/>
      <c r="AB529" s="829"/>
      <c r="AC529" s="829"/>
      <c r="AD529" s="829"/>
      <c r="AE529" s="829"/>
      <c r="AF529" s="829"/>
      <c r="AG529" s="829"/>
    </row>
    <row r="530" spans="1:35">
      <c r="A530" s="769">
        <v>3</v>
      </c>
      <c r="B530" s="459" t="s">
        <v>2719</v>
      </c>
      <c r="C530" s="1019"/>
      <c r="D530" s="1018"/>
      <c r="E530" s="1018"/>
      <c r="F530" s="830" t="s">
        <v>2000</v>
      </c>
      <c r="G530" s="639">
        <v>12</v>
      </c>
      <c r="H530" s="496" t="s">
        <v>2719</v>
      </c>
      <c r="I530" s="996" t="s">
        <v>1757</v>
      </c>
      <c r="J530" s="664"/>
      <c r="K530" s="722">
        <v>1</v>
      </c>
      <c r="L530" s="677">
        <v>8.66</v>
      </c>
      <c r="M530" s="678"/>
      <c r="N530" s="679">
        <v>2.7</v>
      </c>
      <c r="O530" s="678"/>
      <c r="P530" s="678"/>
      <c r="Q530" s="678"/>
      <c r="R530" s="677">
        <v>23.38</v>
      </c>
      <c r="S530" s="677">
        <v>23.38</v>
      </c>
      <c r="T530" s="494"/>
      <c r="U530" s="495"/>
      <c r="X530" s="829"/>
      <c r="AB530" s="829"/>
      <c r="AC530" s="829"/>
      <c r="AD530" s="829"/>
      <c r="AE530" s="829"/>
      <c r="AF530" s="829"/>
      <c r="AG530" s="829"/>
    </row>
    <row r="531" spans="1:35">
      <c r="A531" s="769">
        <v>3</v>
      </c>
      <c r="B531" s="459" t="s">
        <v>2720</v>
      </c>
      <c r="C531" s="1019"/>
      <c r="D531" s="1018"/>
      <c r="E531" s="1018"/>
      <c r="F531" s="830" t="s">
        <v>2001</v>
      </c>
      <c r="G531" s="639">
        <v>12</v>
      </c>
      <c r="H531" s="496" t="s">
        <v>2720</v>
      </c>
      <c r="I531" s="996" t="s">
        <v>1758</v>
      </c>
      <c r="J531" s="664"/>
      <c r="K531" s="722">
        <v>1</v>
      </c>
      <c r="L531" s="677">
        <v>33.479999999999997</v>
      </c>
      <c r="M531" s="678"/>
      <c r="N531" s="679">
        <v>2.7</v>
      </c>
      <c r="O531" s="678"/>
      <c r="P531" s="678"/>
      <c r="Q531" s="678"/>
      <c r="R531" s="677">
        <v>90.4</v>
      </c>
      <c r="S531" s="677">
        <v>90.4</v>
      </c>
      <c r="T531" s="494"/>
      <c r="U531" s="495"/>
      <c r="X531" s="829"/>
      <c r="AB531" s="829"/>
      <c r="AC531" s="829"/>
      <c r="AD531" s="829"/>
      <c r="AE531" s="829"/>
      <c r="AF531" s="829"/>
      <c r="AG531" s="829"/>
    </row>
    <row r="532" spans="1:35">
      <c r="A532" s="769">
        <v>3</v>
      </c>
      <c r="B532" s="459" t="s">
        <v>2721</v>
      </c>
      <c r="C532" s="1019"/>
      <c r="D532" s="1018"/>
      <c r="E532" s="1018"/>
      <c r="F532" s="830" t="s">
        <v>2002</v>
      </c>
      <c r="G532" s="639">
        <v>12</v>
      </c>
      <c r="H532" s="496" t="s">
        <v>2721</v>
      </c>
      <c r="I532" s="996" t="s">
        <v>1763</v>
      </c>
      <c r="J532" s="664"/>
      <c r="K532" s="722">
        <v>-1</v>
      </c>
      <c r="L532" s="677">
        <v>1</v>
      </c>
      <c r="M532" s="678"/>
      <c r="N532" s="679">
        <v>2.5</v>
      </c>
      <c r="O532" s="678"/>
      <c r="P532" s="678"/>
      <c r="Q532" s="678"/>
      <c r="R532" s="677">
        <v>2.5</v>
      </c>
      <c r="S532" s="677">
        <v>-2.5</v>
      </c>
      <c r="T532" s="494"/>
      <c r="U532" s="495"/>
      <c r="X532" s="829"/>
      <c r="AB532" s="829"/>
      <c r="AC532" s="829"/>
      <c r="AD532" s="829"/>
      <c r="AE532" s="829"/>
      <c r="AF532" s="829"/>
      <c r="AG532" s="829"/>
    </row>
    <row r="533" spans="1:35" ht="30">
      <c r="A533" s="769">
        <v>4</v>
      </c>
      <c r="B533" s="459" t="s">
        <v>2722</v>
      </c>
      <c r="C533" s="1019"/>
      <c r="D533" s="1018"/>
      <c r="E533" s="1018"/>
      <c r="F533" s="1036" t="s">
        <v>2003</v>
      </c>
      <c r="G533" s="639">
        <v>12</v>
      </c>
      <c r="H533" s="496" t="s">
        <v>2722</v>
      </c>
      <c r="I533" s="996" t="s">
        <v>1967</v>
      </c>
      <c r="J533" s="664"/>
      <c r="K533" s="722">
        <v>-1</v>
      </c>
      <c r="L533" s="677">
        <v>50.39</v>
      </c>
      <c r="M533" s="678"/>
      <c r="N533" s="679">
        <v>2.7</v>
      </c>
      <c r="O533" s="678"/>
      <c r="P533" s="678"/>
      <c r="Q533" s="678"/>
      <c r="R533" s="677">
        <v>136.05000000000001</v>
      </c>
      <c r="S533" s="677">
        <v>-136.05000000000001</v>
      </c>
      <c r="T533" s="494"/>
      <c r="U533" s="495"/>
      <c r="X533" s="1005"/>
      <c r="AB533" s="1005"/>
      <c r="AC533" s="1005"/>
      <c r="AD533" s="1005"/>
      <c r="AE533" s="1005"/>
      <c r="AF533" s="1005"/>
      <c r="AG533" s="1005"/>
    </row>
    <row r="534" spans="1:35">
      <c r="A534" s="769">
        <v>3</v>
      </c>
      <c r="B534" s="459" t="s">
        <v>2723</v>
      </c>
      <c r="C534" s="1019"/>
      <c r="D534" s="1018"/>
      <c r="E534" s="1018"/>
      <c r="F534" s="830" t="s">
        <v>2004</v>
      </c>
      <c r="G534" s="639">
        <v>12</v>
      </c>
      <c r="H534" s="496" t="s">
        <v>2723</v>
      </c>
      <c r="I534" s="996" t="s">
        <v>1713</v>
      </c>
      <c r="J534" s="664"/>
      <c r="K534" s="722">
        <v>-7</v>
      </c>
      <c r="L534" s="677">
        <v>0.9</v>
      </c>
      <c r="M534" s="678"/>
      <c r="N534" s="678">
        <v>2.5</v>
      </c>
      <c r="O534" s="678"/>
      <c r="P534" s="678"/>
      <c r="Q534" s="678"/>
      <c r="R534" s="677">
        <v>2.25</v>
      </c>
      <c r="S534" s="677">
        <v>-15.75</v>
      </c>
      <c r="T534" s="494"/>
      <c r="U534" s="495"/>
      <c r="X534" s="829"/>
      <c r="AB534" s="829"/>
      <c r="AC534" s="829"/>
      <c r="AD534" s="829"/>
      <c r="AE534" s="829"/>
      <c r="AF534" s="829"/>
      <c r="AG534" s="829"/>
      <c r="AH534" s="462"/>
      <c r="AI534" s="462"/>
    </row>
    <row r="535" spans="1:35">
      <c r="A535" s="769">
        <v>3</v>
      </c>
      <c r="B535" s="459" t="s">
        <v>2724</v>
      </c>
      <c r="C535" s="1019"/>
      <c r="D535" s="1018"/>
      <c r="E535" s="1018"/>
      <c r="F535" s="830" t="s">
        <v>2005</v>
      </c>
      <c r="G535" s="639">
        <v>12</v>
      </c>
      <c r="H535" s="496" t="s">
        <v>2724</v>
      </c>
      <c r="I535" s="996" t="s">
        <v>1568</v>
      </c>
      <c r="J535" s="664"/>
      <c r="K535" s="722">
        <v>-5</v>
      </c>
      <c r="L535" s="677">
        <v>1.35</v>
      </c>
      <c r="M535" s="678"/>
      <c r="N535" s="678">
        <v>2.5</v>
      </c>
      <c r="O535" s="678"/>
      <c r="P535" s="678"/>
      <c r="Q535" s="678"/>
      <c r="R535" s="677">
        <v>3.38</v>
      </c>
      <c r="S535" s="677">
        <v>-16.899999999999999</v>
      </c>
      <c r="T535" s="494"/>
      <c r="U535" s="495"/>
      <c r="X535" s="829"/>
      <c r="AB535" s="829"/>
      <c r="AC535" s="829"/>
      <c r="AD535" s="829"/>
      <c r="AE535" s="829"/>
      <c r="AF535" s="829"/>
      <c r="AG535" s="829"/>
      <c r="AH535" s="462"/>
      <c r="AI535" s="462"/>
    </row>
    <row r="536" spans="1:35">
      <c r="A536" s="769">
        <v>3</v>
      </c>
      <c r="B536" s="459" t="s">
        <v>2725</v>
      </c>
      <c r="C536" s="1019"/>
      <c r="D536" s="1018"/>
      <c r="E536" s="1018"/>
      <c r="F536" s="830" t="s">
        <v>2006</v>
      </c>
      <c r="G536" s="639">
        <v>12</v>
      </c>
      <c r="H536" s="496" t="s">
        <v>2725</v>
      </c>
      <c r="I536" s="996" t="s">
        <v>1569</v>
      </c>
      <c r="J536" s="664"/>
      <c r="K536" s="722">
        <v>-8</v>
      </c>
      <c r="L536" s="677">
        <v>0.8</v>
      </c>
      <c r="M536" s="678"/>
      <c r="N536" s="678">
        <v>2.5</v>
      </c>
      <c r="O536" s="678"/>
      <c r="P536" s="678"/>
      <c r="Q536" s="678"/>
      <c r="R536" s="677">
        <v>2</v>
      </c>
      <c r="S536" s="677">
        <v>-16</v>
      </c>
      <c r="T536" s="494"/>
      <c r="U536" s="495"/>
      <c r="X536" s="829"/>
      <c r="AB536" s="829"/>
      <c r="AC536" s="829"/>
      <c r="AD536" s="829"/>
      <c r="AE536" s="829"/>
      <c r="AF536" s="829"/>
      <c r="AG536" s="829"/>
      <c r="AH536" s="462"/>
      <c r="AI536" s="462"/>
    </row>
    <row r="537" spans="1:35">
      <c r="A537" s="769">
        <v>3</v>
      </c>
      <c r="B537" s="459" t="s">
        <v>2726</v>
      </c>
      <c r="C537" s="1019"/>
      <c r="D537" s="1018"/>
      <c r="E537" s="1018"/>
      <c r="F537" s="830" t="s">
        <v>2007</v>
      </c>
      <c r="G537" s="639">
        <v>12</v>
      </c>
      <c r="H537" s="496" t="s">
        <v>2726</v>
      </c>
      <c r="I537" s="996" t="s">
        <v>1759</v>
      </c>
      <c r="J537" s="664"/>
      <c r="K537" s="722">
        <v>-2</v>
      </c>
      <c r="L537" s="677">
        <v>1.8</v>
      </c>
      <c r="M537" s="678"/>
      <c r="N537" s="679">
        <v>1.3</v>
      </c>
      <c r="O537" s="678"/>
      <c r="P537" s="678"/>
      <c r="Q537" s="678"/>
      <c r="R537" s="677">
        <v>2.34</v>
      </c>
      <c r="S537" s="677">
        <v>-4.68</v>
      </c>
      <c r="T537" s="494"/>
      <c r="U537" s="495"/>
      <c r="X537" s="829"/>
      <c r="AB537" s="829"/>
      <c r="AC537" s="829"/>
      <c r="AD537" s="829"/>
      <c r="AE537" s="829"/>
      <c r="AF537" s="829"/>
      <c r="AG537" s="829"/>
    </row>
    <row r="538" spans="1:35">
      <c r="A538" s="769">
        <v>3</v>
      </c>
      <c r="B538" s="459" t="s">
        <v>2727</v>
      </c>
      <c r="C538" s="1019"/>
      <c r="D538" s="1018"/>
      <c r="E538" s="1018"/>
      <c r="F538" s="1036" t="s">
        <v>2008</v>
      </c>
      <c r="G538" s="639">
        <v>12</v>
      </c>
      <c r="H538" s="496" t="s">
        <v>2727</v>
      </c>
      <c r="I538" s="996" t="s">
        <v>1761</v>
      </c>
      <c r="J538" s="664"/>
      <c r="K538" s="722">
        <v>-1</v>
      </c>
      <c r="L538" s="677">
        <v>1.6</v>
      </c>
      <c r="M538" s="678"/>
      <c r="N538" s="679">
        <v>1.3</v>
      </c>
      <c r="O538" s="678"/>
      <c r="P538" s="678"/>
      <c r="Q538" s="678"/>
      <c r="R538" s="677">
        <v>2.08</v>
      </c>
      <c r="S538" s="677">
        <v>-2.08</v>
      </c>
      <c r="T538" s="494"/>
      <c r="U538" s="495"/>
      <c r="X538" s="829"/>
      <c r="AB538" s="829"/>
      <c r="AC538" s="829"/>
      <c r="AD538" s="829"/>
      <c r="AE538" s="829"/>
      <c r="AF538" s="829"/>
      <c r="AG538" s="829"/>
    </row>
    <row r="539" spans="1:35">
      <c r="A539" s="769">
        <v>3</v>
      </c>
      <c r="B539" s="459" t="s">
        <v>2728</v>
      </c>
      <c r="C539" s="1019"/>
      <c r="D539" s="1018"/>
      <c r="E539" s="1018"/>
      <c r="F539" s="1036" t="s">
        <v>2009</v>
      </c>
      <c r="G539" s="639">
        <v>12</v>
      </c>
      <c r="H539" s="496" t="s">
        <v>2728</v>
      </c>
      <c r="I539" s="996" t="s">
        <v>1570</v>
      </c>
      <c r="J539" s="664"/>
      <c r="K539" s="722">
        <v>-3</v>
      </c>
      <c r="L539" s="677">
        <v>2.5</v>
      </c>
      <c r="M539" s="678"/>
      <c r="N539" s="678">
        <v>1.3</v>
      </c>
      <c r="O539" s="678"/>
      <c r="P539" s="678"/>
      <c r="Q539" s="678"/>
      <c r="R539" s="677">
        <v>3.25</v>
      </c>
      <c r="S539" s="677">
        <v>-9.75</v>
      </c>
      <c r="T539" s="494"/>
      <c r="U539" s="495"/>
      <c r="X539" s="986"/>
      <c r="AB539" s="986"/>
      <c r="AC539" s="986"/>
      <c r="AD539" s="986"/>
      <c r="AE539" s="986"/>
      <c r="AF539" s="986"/>
      <c r="AG539" s="986"/>
    </row>
    <row r="540" spans="1:35">
      <c r="A540" s="769">
        <v>3</v>
      </c>
      <c r="B540" s="459" t="s">
        <v>2729</v>
      </c>
      <c r="C540" s="1019"/>
      <c r="D540" s="1018"/>
      <c r="E540" s="1018"/>
      <c r="F540" s="1036" t="s">
        <v>2010</v>
      </c>
      <c r="G540" s="639">
        <v>12</v>
      </c>
      <c r="H540" s="496" t="s">
        <v>2729</v>
      </c>
      <c r="I540" s="996" t="s">
        <v>1714</v>
      </c>
      <c r="J540" s="664"/>
      <c r="K540" s="722">
        <v>-4</v>
      </c>
      <c r="L540" s="677">
        <v>1.5</v>
      </c>
      <c r="M540" s="678"/>
      <c r="N540" s="678">
        <v>0.7</v>
      </c>
      <c r="O540" s="678"/>
      <c r="P540" s="678"/>
      <c r="Q540" s="678"/>
      <c r="R540" s="677">
        <v>1.05</v>
      </c>
      <c r="S540" s="677">
        <v>-4.2</v>
      </c>
      <c r="T540" s="494"/>
      <c r="U540" s="495"/>
      <c r="X540" s="986"/>
      <c r="AB540" s="986"/>
      <c r="AC540" s="986"/>
      <c r="AD540" s="986"/>
      <c r="AE540" s="986"/>
      <c r="AF540" s="986"/>
      <c r="AG540" s="986"/>
    </row>
    <row r="541" spans="1:35">
      <c r="A541" s="769">
        <v>3</v>
      </c>
      <c r="B541" s="459" t="s">
        <v>2730</v>
      </c>
      <c r="C541" s="1019"/>
      <c r="D541" s="1018"/>
      <c r="E541" s="1018"/>
      <c r="F541" s="1036" t="s">
        <v>2011</v>
      </c>
      <c r="G541" s="639">
        <v>12</v>
      </c>
      <c r="H541" s="496" t="s">
        <v>2730</v>
      </c>
      <c r="I541" s="996" t="s">
        <v>1760</v>
      </c>
      <c r="J541" s="664"/>
      <c r="K541" s="722">
        <v>-3</v>
      </c>
      <c r="L541" s="677">
        <v>0.8</v>
      </c>
      <c r="M541" s="678"/>
      <c r="N541" s="678">
        <v>1.3</v>
      </c>
      <c r="O541" s="678"/>
      <c r="P541" s="678"/>
      <c r="Q541" s="678"/>
      <c r="R541" s="677">
        <v>1.04</v>
      </c>
      <c r="S541" s="677">
        <v>-3.12</v>
      </c>
      <c r="T541" s="494"/>
      <c r="U541" s="495"/>
      <c r="X541" s="986"/>
      <c r="AB541" s="986"/>
      <c r="AC541" s="986"/>
      <c r="AD541" s="986"/>
      <c r="AE541" s="986"/>
      <c r="AF541" s="986"/>
      <c r="AG541" s="986"/>
    </row>
    <row r="542" spans="1:35">
      <c r="A542" s="769">
        <v>3</v>
      </c>
      <c r="B542" s="459" t="s">
        <v>2731</v>
      </c>
      <c r="C542" s="1019"/>
      <c r="D542" s="1018"/>
      <c r="E542" s="1018"/>
      <c r="F542" s="1036" t="s">
        <v>2012</v>
      </c>
      <c r="G542" s="639">
        <v>12</v>
      </c>
      <c r="H542" s="496" t="s">
        <v>2731</v>
      </c>
      <c r="I542" s="996" t="s">
        <v>1571</v>
      </c>
      <c r="J542" s="664"/>
      <c r="K542" s="722">
        <v>-1</v>
      </c>
      <c r="L542" s="677">
        <v>1.5</v>
      </c>
      <c r="M542" s="678"/>
      <c r="N542" s="678">
        <v>1.3</v>
      </c>
      <c r="O542" s="678"/>
      <c r="P542" s="678"/>
      <c r="Q542" s="678"/>
      <c r="R542" s="677">
        <v>1.95</v>
      </c>
      <c r="S542" s="677">
        <v>-1.95</v>
      </c>
      <c r="T542" s="494"/>
      <c r="U542" s="495"/>
      <c r="X542" s="986"/>
      <c r="AB542" s="986"/>
      <c r="AC542" s="986"/>
      <c r="AD542" s="986"/>
      <c r="AE542" s="986"/>
      <c r="AF542" s="986"/>
      <c r="AG542" s="986"/>
    </row>
    <row r="543" spans="1:35">
      <c r="A543" s="769">
        <v>3</v>
      </c>
      <c r="B543" s="459" t="s">
        <v>2732</v>
      </c>
      <c r="C543" s="1019"/>
      <c r="D543" s="1018"/>
      <c r="E543" s="1018"/>
      <c r="F543" s="1036" t="s">
        <v>2013</v>
      </c>
      <c r="G543" s="639">
        <v>12</v>
      </c>
      <c r="H543" s="496" t="s">
        <v>2732</v>
      </c>
      <c r="I543" s="996" t="s">
        <v>1762</v>
      </c>
      <c r="J543" s="664"/>
      <c r="K543" s="722">
        <v>-1</v>
      </c>
      <c r="L543" s="677">
        <v>0.5</v>
      </c>
      <c r="M543" s="678"/>
      <c r="N543" s="678">
        <v>0.7</v>
      </c>
      <c r="O543" s="678"/>
      <c r="P543" s="678"/>
      <c r="Q543" s="678"/>
      <c r="R543" s="677">
        <v>0.35</v>
      </c>
      <c r="S543" s="677">
        <v>-0.35</v>
      </c>
      <c r="T543" s="494"/>
      <c r="U543" s="495"/>
      <c r="X543" s="986"/>
      <c r="AB543" s="986"/>
      <c r="AC543" s="986"/>
      <c r="AD543" s="986"/>
      <c r="AE543" s="986"/>
      <c r="AF543" s="986"/>
      <c r="AG543" s="986"/>
    </row>
    <row r="544" spans="1:35" ht="94.5" customHeight="1">
      <c r="A544" s="769">
        <v>2</v>
      </c>
      <c r="B544" s="459" t="s">
        <v>2216</v>
      </c>
      <c r="C544" s="1019" t="s">
        <v>102</v>
      </c>
      <c r="D544" s="1018">
        <v>87548</v>
      </c>
      <c r="E544" s="1018" t="s">
        <v>106</v>
      </c>
      <c r="F544" s="457">
        <v>2</v>
      </c>
      <c r="G544" s="639">
        <v>12</v>
      </c>
      <c r="H544" s="493" t="s">
        <v>2216</v>
      </c>
      <c r="I544" s="779" t="s">
        <v>368</v>
      </c>
      <c r="J544" s="701" t="s">
        <v>1438</v>
      </c>
      <c r="K544" s="696"/>
      <c r="L544" s="741"/>
      <c r="M544" s="692"/>
      <c r="N544" s="692"/>
      <c r="O544" s="692"/>
      <c r="P544" s="692"/>
      <c r="Q544" s="692"/>
      <c r="R544" s="494"/>
      <c r="S544" s="494"/>
      <c r="T544" s="692">
        <v>1067.52</v>
      </c>
      <c r="U544" s="244" t="s">
        <v>111</v>
      </c>
      <c r="X544" s="778"/>
      <c r="AB544" s="778"/>
      <c r="AC544" s="778"/>
      <c r="AD544" s="778"/>
      <c r="AE544" s="778"/>
      <c r="AF544" s="778"/>
      <c r="AG544" s="778"/>
      <c r="AH544" s="462"/>
      <c r="AI544" s="462"/>
    </row>
    <row r="545" spans="1:33">
      <c r="A545" s="769">
        <v>3</v>
      </c>
      <c r="B545" s="459" t="s">
        <v>2733</v>
      </c>
      <c r="C545" s="1019"/>
      <c r="D545" s="1018"/>
      <c r="E545" s="1018"/>
      <c r="F545" s="830" t="s">
        <v>2027</v>
      </c>
      <c r="G545" s="639">
        <v>12</v>
      </c>
      <c r="H545" s="496" t="s">
        <v>2733</v>
      </c>
      <c r="I545" s="996" t="s">
        <v>1739</v>
      </c>
      <c r="J545" s="664"/>
      <c r="K545" s="722">
        <v>1</v>
      </c>
      <c r="L545" s="677">
        <v>18.32</v>
      </c>
      <c r="M545" s="678"/>
      <c r="N545" s="679">
        <v>2.7</v>
      </c>
      <c r="O545" s="678"/>
      <c r="P545" s="678"/>
      <c r="Q545" s="678"/>
      <c r="R545" s="677">
        <v>49.46</v>
      </c>
      <c r="S545" s="677">
        <v>49.46</v>
      </c>
      <c r="T545" s="494"/>
      <c r="U545" s="495"/>
      <c r="X545" s="829"/>
      <c r="AB545" s="829"/>
      <c r="AC545" s="829"/>
      <c r="AD545" s="829"/>
      <c r="AE545" s="829"/>
      <c r="AF545" s="829"/>
      <c r="AG545" s="829"/>
    </row>
    <row r="546" spans="1:33">
      <c r="A546" s="769">
        <v>3</v>
      </c>
      <c r="B546" s="459" t="s">
        <v>2734</v>
      </c>
      <c r="C546" s="1019"/>
      <c r="D546" s="1018"/>
      <c r="E546" s="1018"/>
      <c r="F546" s="830" t="s">
        <v>2028</v>
      </c>
      <c r="G546" s="639">
        <v>12</v>
      </c>
      <c r="H546" s="496" t="s">
        <v>2734</v>
      </c>
      <c r="I546" s="996" t="s">
        <v>1740</v>
      </c>
      <c r="J546" s="664"/>
      <c r="K546" s="722">
        <v>1</v>
      </c>
      <c r="L546" s="677">
        <v>11.27</v>
      </c>
      <c r="M546" s="678"/>
      <c r="N546" s="679">
        <v>2.7</v>
      </c>
      <c r="O546" s="678"/>
      <c r="P546" s="678"/>
      <c r="Q546" s="678"/>
      <c r="R546" s="677">
        <v>30.43</v>
      </c>
      <c r="S546" s="677">
        <v>30.43</v>
      </c>
      <c r="T546" s="494"/>
      <c r="U546" s="495"/>
      <c r="X546" s="829"/>
      <c r="AB546" s="829"/>
      <c r="AC546" s="829"/>
      <c r="AD546" s="829"/>
      <c r="AE546" s="829"/>
      <c r="AF546" s="829"/>
      <c r="AG546" s="829"/>
    </row>
    <row r="547" spans="1:33">
      <c r="A547" s="769">
        <v>3</v>
      </c>
      <c r="B547" s="459" t="s">
        <v>2735</v>
      </c>
      <c r="C547" s="1019"/>
      <c r="D547" s="1018"/>
      <c r="E547" s="1018"/>
      <c r="F547" s="830" t="s">
        <v>2029</v>
      </c>
      <c r="G547" s="639">
        <v>12</v>
      </c>
      <c r="H547" s="496" t="s">
        <v>2735</v>
      </c>
      <c r="I547" s="996" t="s">
        <v>1741</v>
      </c>
      <c r="J547" s="664"/>
      <c r="K547" s="722">
        <v>1</v>
      </c>
      <c r="L547" s="677">
        <v>23.77</v>
      </c>
      <c r="M547" s="678"/>
      <c r="N547" s="679">
        <v>2.7</v>
      </c>
      <c r="O547" s="678"/>
      <c r="P547" s="678"/>
      <c r="Q547" s="678"/>
      <c r="R547" s="677">
        <v>64.180000000000007</v>
      </c>
      <c r="S547" s="677">
        <v>64.180000000000007</v>
      </c>
      <c r="T547" s="494"/>
      <c r="U547" s="495"/>
      <c r="X547" s="829"/>
      <c r="AB547" s="829"/>
      <c r="AC547" s="829"/>
      <c r="AD547" s="829"/>
      <c r="AE547" s="829"/>
      <c r="AF547" s="829"/>
      <c r="AG547" s="829"/>
    </row>
    <row r="548" spans="1:33">
      <c r="A548" s="769">
        <v>3</v>
      </c>
      <c r="B548" s="459" t="s">
        <v>2736</v>
      </c>
      <c r="C548" s="1019"/>
      <c r="D548" s="1018"/>
      <c r="E548" s="1018"/>
      <c r="F548" s="830" t="s">
        <v>2030</v>
      </c>
      <c r="G548" s="639">
        <v>12</v>
      </c>
      <c r="H548" s="496" t="s">
        <v>2736</v>
      </c>
      <c r="I548" s="996" t="s">
        <v>1742</v>
      </c>
      <c r="J548" s="664"/>
      <c r="K548" s="722">
        <v>1</v>
      </c>
      <c r="L548" s="677">
        <v>13.7</v>
      </c>
      <c r="M548" s="678"/>
      <c r="N548" s="679">
        <v>2.7</v>
      </c>
      <c r="O548" s="678"/>
      <c r="P548" s="678"/>
      <c r="Q548" s="678"/>
      <c r="R548" s="677">
        <v>36.99</v>
      </c>
      <c r="S548" s="677">
        <v>36.99</v>
      </c>
      <c r="T548" s="494"/>
      <c r="U548" s="495"/>
      <c r="X548" s="829"/>
      <c r="AB548" s="829"/>
      <c r="AC548" s="829"/>
      <c r="AD548" s="829"/>
      <c r="AE548" s="829"/>
      <c r="AF548" s="829"/>
      <c r="AG548" s="829"/>
    </row>
    <row r="549" spans="1:33">
      <c r="A549" s="769">
        <v>3</v>
      </c>
      <c r="B549" s="459" t="s">
        <v>2737</v>
      </c>
      <c r="C549" s="1019"/>
      <c r="D549" s="1018"/>
      <c r="E549" s="1018"/>
      <c r="F549" s="830" t="s">
        <v>2031</v>
      </c>
      <c r="G549" s="639">
        <v>12</v>
      </c>
      <c r="H549" s="496" t="s">
        <v>2737</v>
      </c>
      <c r="I549" s="996" t="s">
        <v>1743</v>
      </c>
      <c r="J549" s="664"/>
      <c r="K549" s="722">
        <v>1</v>
      </c>
      <c r="L549" s="677">
        <v>20.25</v>
      </c>
      <c r="M549" s="678"/>
      <c r="N549" s="679">
        <v>2.7</v>
      </c>
      <c r="O549" s="678"/>
      <c r="P549" s="678"/>
      <c r="Q549" s="678"/>
      <c r="R549" s="677">
        <v>54.68</v>
      </c>
      <c r="S549" s="677">
        <v>54.68</v>
      </c>
      <c r="T549" s="494"/>
      <c r="U549" s="495"/>
      <c r="X549" s="829"/>
      <c r="AB549" s="829"/>
      <c r="AC549" s="829"/>
      <c r="AD549" s="829"/>
      <c r="AE549" s="829"/>
      <c r="AF549" s="829"/>
      <c r="AG549" s="829"/>
    </row>
    <row r="550" spans="1:33">
      <c r="A550" s="769">
        <v>3</v>
      </c>
      <c r="B550" s="459" t="s">
        <v>2738</v>
      </c>
      <c r="C550" s="1019"/>
      <c r="D550" s="1018"/>
      <c r="E550" s="1018"/>
      <c r="F550" s="830" t="s">
        <v>2310</v>
      </c>
      <c r="G550" s="639">
        <v>12</v>
      </c>
      <c r="H550" s="496" t="s">
        <v>2738</v>
      </c>
      <c r="I550" s="996" t="s">
        <v>1744</v>
      </c>
      <c r="J550" s="664"/>
      <c r="K550" s="722">
        <v>1</v>
      </c>
      <c r="L550" s="677">
        <v>12.87</v>
      </c>
      <c r="M550" s="678"/>
      <c r="N550" s="679">
        <v>2.7</v>
      </c>
      <c r="O550" s="678"/>
      <c r="P550" s="678"/>
      <c r="Q550" s="678"/>
      <c r="R550" s="677">
        <v>34.75</v>
      </c>
      <c r="S550" s="677">
        <v>34.75</v>
      </c>
      <c r="T550" s="494"/>
      <c r="U550" s="495"/>
      <c r="X550" s="829"/>
      <c r="AB550" s="829"/>
      <c r="AC550" s="829"/>
      <c r="AD550" s="829"/>
      <c r="AE550" s="829"/>
      <c r="AF550" s="829"/>
      <c r="AG550" s="829"/>
    </row>
    <row r="551" spans="1:33">
      <c r="A551" s="769">
        <v>3</v>
      </c>
      <c r="B551" s="459" t="s">
        <v>2739</v>
      </c>
      <c r="C551" s="1019"/>
      <c r="D551" s="1018"/>
      <c r="E551" s="1018"/>
      <c r="F551" s="830" t="s">
        <v>2312</v>
      </c>
      <c r="G551" s="639">
        <v>12</v>
      </c>
      <c r="H551" s="496" t="s">
        <v>2739</v>
      </c>
      <c r="I551" s="996" t="s">
        <v>1712</v>
      </c>
      <c r="J551" s="664"/>
      <c r="K551" s="722">
        <v>1</v>
      </c>
      <c r="L551" s="677">
        <v>14.13</v>
      </c>
      <c r="M551" s="678"/>
      <c r="N551" s="679">
        <v>2.7</v>
      </c>
      <c r="O551" s="678"/>
      <c r="P551" s="678"/>
      <c r="Q551" s="678"/>
      <c r="R551" s="677">
        <v>38.15</v>
      </c>
      <c r="S551" s="677">
        <v>38.15</v>
      </c>
      <c r="T551" s="494"/>
      <c r="U551" s="495"/>
      <c r="X551" s="829"/>
      <c r="AB551" s="829"/>
      <c r="AC551" s="829"/>
      <c r="AD551" s="829"/>
      <c r="AE551" s="829"/>
      <c r="AF551" s="829"/>
      <c r="AG551" s="829"/>
    </row>
    <row r="552" spans="1:33">
      <c r="A552" s="769">
        <v>3</v>
      </c>
      <c r="B552" s="459" t="s">
        <v>2740</v>
      </c>
      <c r="C552" s="1019"/>
      <c r="D552" s="1018"/>
      <c r="E552" s="1018"/>
      <c r="F552" s="830" t="s">
        <v>2314</v>
      </c>
      <c r="G552" s="639">
        <v>12</v>
      </c>
      <c r="H552" s="496" t="s">
        <v>2740</v>
      </c>
      <c r="I552" s="996" t="s">
        <v>1745</v>
      </c>
      <c r="J552" s="664"/>
      <c r="K552" s="722">
        <v>1</v>
      </c>
      <c r="L552" s="677">
        <v>12.96</v>
      </c>
      <c r="M552" s="678"/>
      <c r="N552" s="679">
        <v>2.7</v>
      </c>
      <c r="O552" s="678"/>
      <c r="P552" s="678"/>
      <c r="Q552" s="678"/>
      <c r="R552" s="677">
        <v>34.99</v>
      </c>
      <c r="S552" s="677">
        <v>34.99</v>
      </c>
      <c r="T552" s="494"/>
      <c r="U552" s="495"/>
      <c r="X552" s="829"/>
      <c r="AB552" s="829"/>
      <c r="AC552" s="829"/>
      <c r="AD552" s="829"/>
      <c r="AE552" s="829"/>
      <c r="AF552" s="829"/>
      <c r="AG552" s="829"/>
    </row>
    <row r="553" spans="1:33">
      <c r="A553" s="769">
        <v>3</v>
      </c>
      <c r="B553" s="459" t="s">
        <v>2741</v>
      </c>
      <c r="C553" s="1019"/>
      <c r="D553" s="1018"/>
      <c r="E553" s="1018"/>
      <c r="F553" s="830" t="s">
        <v>2316</v>
      </c>
      <c r="G553" s="639">
        <v>12</v>
      </c>
      <c r="H553" s="496" t="s">
        <v>2741</v>
      </c>
      <c r="I553" s="996" t="s">
        <v>1746</v>
      </c>
      <c r="J553" s="664"/>
      <c r="K553" s="722">
        <v>1</v>
      </c>
      <c r="L553" s="677">
        <v>16.95</v>
      </c>
      <c r="M553" s="678"/>
      <c r="N553" s="679">
        <v>2.7</v>
      </c>
      <c r="O553" s="678"/>
      <c r="P553" s="678"/>
      <c r="Q553" s="678"/>
      <c r="R553" s="677">
        <v>45.77</v>
      </c>
      <c r="S553" s="677">
        <v>45.77</v>
      </c>
      <c r="T553" s="494"/>
      <c r="U553" s="495"/>
      <c r="X553" s="829"/>
      <c r="AB553" s="829"/>
      <c r="AC553" s="829"/>
      <c r="AD553" s="829"/>
      <c r="AE553" s="829"/>
      <c r="AF553" s="829"/>
      <c r="AG553" s="829"/>
    </row>
    <row r="554" spans="1:33">
      <c r="A554" s="769">
        <v>3</v>
      </c>
      <c r="B554" s="459" t="s">
        <v>2742</v>
      </c>
      <c r="C554" s="1019"/>
      <c r="D554" s="1018"/>
      <c r="E554" s="1018"/>
      <c r="F554" s="830" t="s">
        <v>2318</v>
      </c>
      <c r="G554" s="639">
        <v>12</v>
      </c>
      <c r="H554" s="496" t="s">
        <v>2742</v>
      </c>
      <c r="I554" s="996" t="s">
        <v>1747</v>
      </c>
      <c r="J554" s="664"/>
      <c r="K554" s="722">
        <v>1</v>
      </c>
      <c r="L554" s="677">
        <v>7.48</v>
      </c>
      <c r="M554" s="678"/>
      <c r="N554" s="679">
        <v>2.7</v>
      </c>
      <c r="O554" s="678"/>
      <c r="P554" s="678"/>
      <c r="Q554" s="678"/>
      <c r="R554" s="677">
        <v>20.2</v>
      </c>
      <c r="S554" s="677">
        <v>20.2</v>
      </c>
      <c r="T554" s="494"/>
      <c r="U554" s="495"/>
      <c r="X554" s="829"/>
      <c r="AB554" s="829"/>
      <c r="AC554" s="829"/>
      <c r="AD554" s="829"/>
      <c r="AE554" s="829"/>
      <c r="AF554" s="829"/>
      <c r="AG554" s="829"/>
    </row>
    <row r="555" spans="1:33">
      <c r="A555" s="769">
        <v>3</v>
      </c>
      <c r="B555" s="459" t="s">
        <v>2743</v>
      </c>
      <c r="C555" s="1019"/>
      <c r="D555" s="1018"/>
      <c r="E555" s="1018"/>
      <c r="F555" s="830" t="s">
        <v>2320</v>
      </c>
      <c r="G555" s="639">
        <v>12</v>
      </c>
      <c r="H555" s="496" t="s">
        <v>2743</v>
      </c>
      <c r="I555" s="996" t="s">
        <v>1565</v>
      </c>
      <c r="J555" s="664"/>
      <c r="K555" s="722">
        <v>1</v>
      </c>
      <c r="L555" s="677">
        <v>7.47</v>
      </c>
      <c r="M555" s="678"/>
      <c r="N555" s="679">
        <v>2.7</v>
      </c>
      <c r="O555" s="678"/>
      <c r="P555" s="678"/>
      <c r="Q555" s="678"/>
      <c r="R555" s="677">
        <v>20.170000000000002</v>
      </c>
      <c r="S555" s="677">
        <v>20.170000000000002</v>
      </c>
      <c r="T555" s="494"/>
      <c r="U555" s="495"/>
      <c r="X555" s="829"/>
      <c r="AB555" s="829"/>
      <c r="AC555" s="829"/>
      <c r="AD555" s="829"/>
      <c r="AE555" s="829"/>
      <c r="AF555" s="829"/>
      <c r="AG555" s="829"/>
    </row>
    <row r="556" spans="1:33">
      <c r="A556" s="769">
        <v>3</v>
      </c>
      <c r="B556" s="459" t="s">
        <v>2744</v>
      </c>
      <c r="C556" s="1019"/>
      <c r="D556" s="1018"/>
      <c r="E556" s="1018"/>
      <c r="F556" s="830" t="s">
        <v>2322</v>
      </c>
      <c r="G556" s="639">
        <v>12</v>
      </c>
      <c r="H556" s="496" t="s">
        <v>2744</v>
      </c>
      <c r="I556" s="996" t="s">
        <v>1748</v>
      </c>
      <c r="J556" s="664"/>
      <c r="K556" s="722">
        <v>1</v>
      </c>
      <c r="L556" s="677">
        <v>35.75</v>
      </c>
      <c r="M556" s="678"/>
      <c r="N556" s="679">
        <v>2.7</v>
      </c>
      <c r="O556" s="678"/>
      <c r="P556" s="678"/>
      <c r="Q556" s="678"/>
      <c r="R556" s="677">
        <v>96.53</v>
      </c>
      <c r="S556" s="677">
        <v>96.53</v>
      </c>
      <c r="T556" s="494"/>
      <c r="U556" s="495"/>
      <c r="X556" s="829"/>
      <c r="AB556" s="829"/>
      <c r="AC556" s="829"/>
      <c r="AD556" s="829"/>
      <c r="AE556" s="829"/>
      <c r="AF556" s="829"/>
      <c r="AG556" s="829"/>
    </row>
    <row r="557" spans="1:33">
      <c r="A557" s="769">
        <v>3</v>
      </c>
      <c r="B557" s="459" t="s">
        <v>2745</v>
      </c>
      <c r="C557" s="1019"/>
      <c r="D557" s="1018"/>
      <c r="E557" s="1018"/>
      <c r="F557" s="830" t="s">
        <v>2324</v>
      </c>
      <c r="G557" s="639">
        <v>12</v>
      </c>
      <c r="H557" s="496" t="s">
        <v>2745</v>
      </c>
      <c r="I557" s="996" t="s">
        <v>1749</v>
      </c>
      <c r="J557" s="664"/>
      <c r="K557" s="722">
        <v>1</v>
      </c>
      <c r="L557" s="677">
        <v>14.53</v>
      </c>
      <c r="M557" s="678"/>
      <c r="N557" s="679">
        <v>2.7</v>
      </c>
      <c r="O557" s="678"/>
      <c r="P557" s="678"/>
      <c r="Q557" s="678"/>
      <c r="R557" s="677">
        <v>39.229999999999997</v>
      </c>
      <c r="S557" s="677">
        <v>39.229999999999997</v>
      </c>
      <c r="T557" s="494"/>
      <c r="U557" s="495"/>
      <c r="X557" s="829"/>
      <c r="AB557" s="829"/>
      <c r="AC557" s="829"/>
      <c r="AD557" s="829"/>
      <c r="AE557" s="829"/>
      <c r="AF557" s="829"/>
      <c r="AG557" s="829"/>
    </row>
    <row r="558" spans="1:33">
      <c r="A558" s="769">
        <v>3</v>
      </c>
      <c r="B558" s="459" t="s">
        <v>2746</v>
      </c>
      <c r="C558" s="1019"/>
      <c r="D558" s="1018"/>
      <c r="E558" s="1018"/>
      <c r="F558" s="830" t="s">
        <v>2326</v>
      </c>
      <c r="G558" s="639">
        <v>12</v>
      </c>
      <c r="H558" s="496" t="s">
        <v>2746</v>
      </c>
      <c r="I558" s="996" t="s">
        <v>1750</v>
      </c>
      <c r="J558" s="664"/>
      <c r="K558" s="722">
        <v>1</v>
      </c>
      <c r="L558" s="677">
        <v>29.6</v>
      </c>
      <c r="M558" s="678"/>
      <c r="N558" s="679">
        <v>2.7</v>
      </c>
      <c r="O558" s="678"/>
      <c r="P558" s="678"/>
      <c r="Q558" s="678"/>
      <c r="R558" s="677">
        <v>79.92</v>
      </c>
      <c r="S558" s="677">
        <v>79.92</v>
      </c>
      <c r="T558" s="494"/>
      <c r="U558" s="495"/>
      <c r="X558" s="829"/>
      <c r="AB558" s="829"/>
      <c r="AC558" s="829"/>
      <c r="AD558" s="829"/>
      <c r="AE558" s="829"/>
      <c r="AF558" s="829"/>
      <c r="AG558" s="829"/>
    </row>
    <row r="559" spans="1:33">
      <c r="A559" s="769">
        <v>3</v>
      </c>
      <c r="B559" s="459" t="s">
        <v>2747</v>
      </c>
      <c r="C559" s="1019"/>
      <c r="D559" s="1018"/>
      <c r="E559" s="1018"/>
      <c r="F559" s="830" t="s">
        <v>2328</v>
      </c>
      <c r="G559" s="639">
        <v>12</v>
      </c>
      <c r="H559" s="496" t="s">
        <v>2747</v>
      </c>
      <c r="I559" s="996" t="s">
        <v>1557</v>
      </c>
      <c r="J559" s="664"/>
      <c r="K559" s="722">
        <v>1</v>
      </c>
      <c r="L559" s="677">
        <v>16.559999999999999</v>
      </c>
      <c r="M559" s="678"/>
      <c r="N559" s="679">
        <v>2.7</v>
      </c>
      <c r="O559" s="678"/>
      <c r="P559" s="678"/>
      <c r="Q559" s="678"/>
      <c r="R559" s="677">
        <v>44.71</v>
      </c>
      <c r="S559" s="677">
        <v>44.71</v>
      </c>
      <c r="T559" s="494"/>
      <c r="U559" s="495"/>
      <c r="X559" s="829"/>
      <c r="AB559" s="829"/>
      <c r="AC559" s="829"/>
      <c r="AD559" s="829"/>
      <c r="AE559" s="829"/>
      <c r="AF559" s="829"/>
      <c r="AG559" s="829"/>
    </row>
    <row r="560" spans="1:33">
      <c r="A560" s="769">
        <v>3</v>
      </c>
      <c r="B560" s="459" t="s">
        <v>2748</v>
      </c>
      <c r="C560" s="1019"/>
      <c r="D560" s="1018"/>
      <c r="E560" s="1018"/>
      <c r="F560" s="830" t="s">
        <v>2330</v>
      </c>
      <c r="G560" s="639">
        <v>12</v>
      </c>
      <c r="H560" s="496" t="s">
        <v>2748</v>
      </c>
      <c r="I560" s="996" t="s">
        <v>1751</v>
      </c>
      <c r="J560" s="664"/>
      <c r="K560" s="722">
        <v>1</v>
      </c>
      <c r="L560" s="677">
        <v>8.18</v>
      </c>
      <c r="M560" s="678"/>
      <c r="N560" s="679">
        <v>2.7</v>
      </c>
      <c r="O560" s="678"/>
      <c r="P560" s="678"/>
      <c r="Q560" s="678"/>
      <c r="R560" s="677">
        <v>22.09</v>
      </c>
      <c r="S560" s="677">
        <v>22.09</v>
      </c>
      <c r="T560" s="494"/>
      <c r="U560" s="495"/>
      <c r="X560" s="829"/>
      <c r="AB560" s="829"/>
      <c r="AC560" s="829"/>
      <c r="AD560" s="829"/>
      <c r="AE560" s="829"/>
      <c r="AF560" s="829"/>
      <c r="AG560" s="829"/>
    </row>
    <row r="561" spans="1:35">
      <c r="A561" s="769">
        <v>3</v>
      </c>
      <c r="B561" s="459" t="s">
        <v>2749</v>
      </c>
      <c r="C561" s="1019"/>
      <c r="D561" s="1018"/>
      <c r="E561" s="1018"/>
      <c r="F561" s="830" t="s">
        <v>2332</v>
      </c>
      <c r="G561" s="639">
        <v>12</v>
      </c>
      <c r="H561" s="496" t="s">
        <v>2749</v>
      </c>
      <c r="I561" s="996" t="s">
        <v>1752</v>
      </c>
      <c r="J561" s="664"/>
      <c r="K561" s="722">
        <v>1</v>
      </c>
      <c r="L561" s="677">
        <v>8.19</v>
      </c>
      <c r="M561" s="678"/>
      <c r="N561" s="679">
        <v>2.7</v>
      </c>
      <c r="O561" s="678"/>
      <c r="P561" s="678"/>
      <c r="Q561" s="678"/>
      <c r="R561" s="677">
        <v>22.11</v>
      </c>
      <c r="S561" s="677">
        <v>22.11</v>
      </c>
      <c r="T561" s="494"/>
      <c r="U561" s="495"/>
      <c r="X561" s="829"/>
      <c r="AB561" s="829"/>
      <c r="AC561" s="829"/>
      <c r="AD561" s="829"/>
      <c r="AE561" s="829"/>
      <c r="AF561" s="829"/>
      <c r="AG561" s="829"/>
    </row>
    <row r="562" spans="1:35">
      <c r="A562" s="769">
        <v>3</v>
      </c>
      <c r="B562" s="459" t="s">
        <v>2750</v>
      </c>
      <c r="C562" s="1019"/>
      <c r="D562" s="1018"/>
      <c r="E562" s="1018"/>
      <c r="F562" s="830" t="s">
        <v>2334</v>
      </c>
      <c r="G562" s="639">
        <v>12</v>
      </c>
      <c r="H562" s="496" t="s">
        <v>2750</v>
      </c>
      <c r="I562" s="996" t="s">
        <v>1753</v>
      </c>
      <c r="J562" s="664"/>
      <c r="K562" s="722">
        <v>1</v>
      </c>
      <c r="L562" s="677">
        <v>8.44</v>
      </c>
      <c r="M562" s="678"/>
      <c r="N562" s="679">
        <v>2.7</v>
      </c>
      <c r="O562" s="678"/>
      <c r="P562" s="678"/>
      <c r="Q562" s="678"/>
      <c r="R562" s="677">
        <v>22.79</v>
      </c>
      <c r="S562" s="677">
        <v>22.79</v>
      </c>
      <c r="T562" s="494"/>
      <c r="U562" s="495"/>
      <c r="X562" s="829"/>
      <c r="AB562" s="829"/>
      <c r="AC562" s="829"/>
      <c r="AD562" s="829"/>
      <c r="AE562" s="829"/>
      <c r="AF562" s="829"/>
      <c r="AG562" s="829"/>
    </row>
    <row r="563" spans="1:35">
      <c r="A563" s="769">
        <v>3</v>
      </c>
      <c r="B563" s="459" t="s">
        <v>2751</v>
      </c>
      <c r="C563" s="1019"/>
      <c r="D563" s="1018"/>
      <c r="E563" s="1018"/>
      <c r="F563" s="830" t="s">
        <v>2336</v>
      </c>
      <c r="G563" s="639">
        <v>12</v>
      </c>
      <c r="H563" s="496" t="s">
        <v>2751</v>
      </c>
      <c r="I563" s="996" t="s">
        <v>1755</v>
      </c>
      <c r="J563" s="664"/>
      <c r="K563" s="722">
        <v>1</v>
      </c>
      <c r="L563" s="677">
        <v>18.739999999999998</v>
      </c>
      <c r="M563" s="678"/>
      <c r="N563" s="679">
        <v>2.7</v>
      </c>
      <c r="O563" s="678"/>
      <c r="P563" s="678"/>
      <c r="Q563" s="678"/>
      <c r="R563" s="677">
        <v>50.6</v>
      </c>
      <c r="S563" s="677">
        <v>50.6</v>
      </c>
      <c r="T563" s="494"/>
      <c r="U563" s="495"/>
      <c r="X563" s="829"/>
      <c r="AB563" s="829"/>
      <c r="AC563" s="829"/>
      <c r="AD563" s="829"/>
      <c r="AE563" s="829"/>
      <c r="AF563" s="829"/>
      <c r="AG563" s="829"/>
    </row>
    <row r="564" spans="1:35">
      <c r="A564" s="769">
        <v>3</v>
      </c>
      <c r="B564" s="459" t="s">
        <v>2752</v>
      </c>
      <c r="C564" s="1019"/>
      <c r="D564" s="1018"/>
      <c r="E564" s="1018"/>
      <c r="F564" s="830" t="s">
        <v>2338</v>
      </c>
      <c r="G564" s="639">
        <v>12</v>
      </c>
      <c r="H564" s="496" t="s">
        <v>2752</v>
      </c>
      <c r="I564" s="996" t="s">
        <v>1756</v>
      </c>
      <c r="J564" s="664"/>
      <c r="K564" s="722">
        <v>1</v>
      </c>
      <c r="L564" s="677">
        <v>9</v>
      </c>
      <c r="M564" s="678"/>
      <c r="N564" s="679">
        <v>2.7</v>
      </c>
      <c r="O564" s="678"/>
      <c r="P564" s="678"/>
      <c r="Q564" s="678"/>
      <c r="R564" s="677">
        <v>24.3</v>
      </c>
      <c r="S564" s="677">
        <v>24.3</v>
      </c>
      <c r="T564" s="494"/>
      <c r="U564" s="495"/>
      <c r="X564" s="829"/>
      <c r="AB564" s="829"/>
      <c r="AC564" s="829"/>
      <c r="AD564" s="829"/>
      <c r="AE564" s="829"/>
      <c r="AF564" s="829"/>
      <c r="AG564" s="829"/>
    </row>
    <row r="565" spans="1:35">
      <c r="A565" s="769">
        <v>3</v>
      </c>
      <c r="B565" s="459" t="s">
        <v>2753</v>
      </c>
      <c r="C565" s="1019"/>
      <c r="D565" s="1018"/>
      <c r="E565" s="1018"/>
      <c r="F565" s="830" t="s">
        <v>2340</v>
      </c>
      <c r="G565" s="639">
        <v>12</v>
      </c>
      <c r="H565" s="496" t="s">
        <v>2753</v>
      </c>
      <c r="I565" s="996" t="s">
        <v>1794</v>
      </c>
      <c r="J565" s="664"/>
      <c r="K565" s="722">
        <v>1</v>
      </c>
      <c r="L565" s="677">
        <v>30.38</v>
      </c>
      <c r="M565" s="678"/>
      <c r="N565" s="679">
        <v>2.7</v>
      </c>
      <c r="O565" s="678"/>
      <c r="P565" s="678"/>
      <c r="Q565" s="678"/>
      <c r="R565" s="677">
        <v>82.03</v>
      </c>
      <c r="S565" s="677">
        <v>82.03</v>
      </c>
      <c r="T565" s="494"/>
      <c r="U565" s="495"/>
      <c r="X565" s="829"/>
      <c r="AB565" s="829"/>
      <c r="AC565" s="829"/>
      <c r="AD565" s="829"/>
      <c r="AE565" s="829"/>
      <c r="AF565" s="829"/>
      <c r="AG565" s="829"/>
    </row>
    <row r="566" spans="1:35">
      <c r="A566" s="769">
        <v>3</v>
      </c>
      <c r="B566" s="459" t="s">
        <v>2754</v>
      </c>
      <c r="C566" s="1019"/>
      <c r="D566" s="1018"/>
      <c r="E566" s="1018"/>
      <c r="F566" s="830" t="s">
        <v>2342</v>
      </c>
      <c r="G566" s="639">
        <v>12</v>
      </c>
      <c r="H566" s="496" t="s">
        <v>2754</v>
      </c>
      <c r="I566" s="996" t="s">
        <v>1644</v>
      </c>
      <c r="J566" s="664"/>
      <c r="K566" s="722">
        <v>1</v>
      </c>
      <c r="L566" s="677">
        <v>93.7</v>
      </c>
      <c r="M566" s="678"/>
      <c r="N566" s="679">
        <v>2.7</v>
      </c>
      <c r="O566" s="678"/>
      <c r="P566" s="678"/>
      <c r="Q566" s="678"/>
      <c r="R566" s="677">
        <v>252.99</v>
      </c>
      <c r="S566" s="677">
        <v>252.99</v>
      </c>
      <c r="T566" s="494"/>
      <c r="U566" s="495"/>
      <c r="X566" s="829"/>
      <c r="AB566" s="829"/>
      <c r="AC566" s="829"/>
      <c r="AD566" s="829"/>
      <c r="AE566" s="829"/>
      <c r="AF566" s="829"/>
      <c r="AG566" s="829"/>
    </row>
    <row r="567" spans="1:35">
      <c r="A567" s="769">
        <v>3</v>
      </c>
      <c r="B567" s="459" t="s">
        <v>2755</v>
      </c>
      <c r="C567" s="1019"/>
      <c r="D567" s="1018"/>
      <c r="E567" s="1018"/>
      <c r="F567" s="830" t="s">
        <v>2344</v>
      </c>
      <c r="G567" s="639">
        <v>12</v>
      </c>
      <c r="H567" s="496" t="s">
        <v>2755</v>
      </c>
      <c r="I567" s="996" t="s">
        <v>1757</v>
      </c>
      <c r="J567" s="664"/>
      <c r="K567" s="722">
        <v>1</v>
      </c>
      <c r="L567" s="677">
        <v>8.66</v>
      </c>
      <c r="M567" s="678"/>
      <c r="N567" s="679">
        <v>2.7</v>
      </c>
      <c r="O567" s="678"/>
      <c r="P567" s="678"/>
      <c r="Q567" s="678"/>
      <c r="R567" s="677">
        <v>23.38</v>
      </c>
      <c r="S567" s="677">
        <v>23.38</v>
      </c>
      <c r="T567" s="494"/>
      <c r="U567" s="495"/>
      <c r="X567" s="829"/>
      <c r="AB567" s="829"/>
      <c r="AC567" s="829"/>
      <c r="AD567" s="829"/>
      <c r="AE567" s="829"/>
      <c r="AF567" s="829"/>
      <c r="AG567" s="829"/>
    </row>
    <row r="568" spans="1:35">
      <c r="A568" s="769">
        <v>3</v>
      </c>
      <c r="B568" s="459" t="s">
        <v>2756</v>
      </c>
      <c r="C568" s="1019"/>
      <c r="D568" s="1018"/>
      <c r="E568" s="1018"/>
      <c r="F568" s="830" t="s">
        <v>2346</v>
      </c>
      <c r="G568" s="639">
        <v>12</v>
      </c>
      <c r="H568" s="496" t="s">
        <v>2756</v>
      </c>
      <c r="I568" s="996" t="s">
        <v>1758</v>
      </c>
      <c r="J568" s="664"/>
      <c r="K568" s="722">
        <v>1</v>
      </c>
      <c r="L568" s="677">
        <v>33.479999999999997</v>
      </c>
      <c r="M568" s="678"/>
      <c r="N568" s="679">
        <v>2.7</v>
      </c>
      <c r="O568" s="678"/>
      <c r="P568" s="678"/>
      <c r="Q568" s="678"/>
      <c r="R568" s="677">
        <v>90.4</v>
      </c>
      <c r="S568" s="677">
        <v>90.4</v>
      </c>
      <c r="T568" s="494"/>
      <c r="U568" s="495"/>
      <c r="X568" s="829"/>
      <c r="AB568" s="829"/>
      <c r="AC568" s="829"/>
      <c r="AD568" s="829"/>
      <c r="AE568" s="829"/>
      <c r="AF568" s="829"/>
      <c r="AG568" s="829"/>
    </row>
    <row r="569" spans="1:35">
      <c r="A569" s="769">
        <v>3</v>
      </c>
      <c r="B569" s="459" t="s">
        <v>2757</v>
      </c>
      <c r="C569" s="1019"/>
      <c r="D569" s="1018"/>
      <c r="E569" s="1018"/>
      <c r="F569" s="1036" t="s">
        <v>2758</v>
      </c>
      <c r="G569" s="639">
        <v>12</v>
      </c>
      <c r="H569" s="496" t="s">
        <v>2757</v>
      </c>
      <c r="I569" s="996" t="s">
        <v>1763</v>
      </c>
      <c r="J569" s="664"/>
      <c r="K569" s="722">
        <v>-1</v>
      </c>
      <c r="L569" s="677">
        <v>1</v>
      </c>
      <c r="M569" s="678"/>
      <c r="N569" s="679">
        <v>2.5</v>
      </c>
      <c r="O569" s="678"/>
      <c r="P569" s="678"/>
      <c r="Q569" s="678"/>
      <c r="R569" s="677">
        <v>2.5</v>
      </c>
      <c r="S569" s="677">
        <v>-2.5</v>
      </c>
      <c r="T569" s="494"/>
      <c r="U569" s="495"/>
      <c r="X569" s="829"/>
      <c r="AB569" s="829"/>
      <c r="AC569" s="829"/>
      <c r="AD569" s="829"/>
      <c r="AE569" s="829"/>
      <c r="AF569" s="829"/>
      <c r="AG569" s="829"/>
      <c r="AH569" s="462"/>
      <c r="AI569" s="462"/>
    </row>
    <row r="570" spans="1:35" ht="30">
      <c r="A570" s="769">
        <v>4</v>
      </c>
      <c r="B570" s="459" t="s">
        <v>2759</v>
      </c>
      <c r="C570" s="1019"/>
      <c r="D570" s="1018"/>
      <c r="E570" s="1018"/>
      <c r="F570" s="1036" t="s">
        <v>2760</v>
      </c>
      <c r="G570" s="639">
        <v>12</v>
      </c>
      <c r="H570" s="496" t="s">
        <v>2759</v>
      </c>
      <c r="I570" s="996" t="s">
        <v>1967</v>
      </c>
      <c r="J570" s="664"/>
      <c r="K570" s="722">
        <v>-1</v>
      </c>
      <c r="L570" s="677">
        <v>50.39</v>
      </c>
      <c r="M570" s="678"/>
      <c r="N570" s="679">
        <v>2.7</v>
      </c>
      <c r="O570" s="678"/>
      <c r="P570" s="678"/>
      <c r="Q570" s="678"/>
      <c r="R570" s="677">
        <v>136.05000000000001</v>
      </c>
      <c r="S570" s="677">
        <v>-136.05000000000001</v>
      </c>
      <c r="T570" s="494"/>
      <c r="U570" s="495"/>
      <c r="X570" s="1005"/>
      <c r="AB570" s="1005"/>
      <c r="AC570" s="1005"/>
      <c r="AD570" s="1005"/>
      <c r="AE570" s="1005"/>
      <c r="AF570" s="1005"/>
      <c r="AG570" s="1005"/>
      <c r="AH570" s="462"/>
      <c r="AI570" s="462"/>
    </row>
    <row r="571" spans="1:35">
      <c r="A571" s="769">
        <v>3</v>
      </c>
      <c r="B571" s="459" t="s">
        <v>2761</v>
      </c>
      <c r="C571" s="1019"/>
      <c r="D571" s="1018"/>
      <c r="E571" s="1018"/>
      <c r="F571" s="1036" t="s">
        <v>2762</v>
      </c>
      <c r="G571" s="639">
        <v>12</v>
      </c>
      <c r="H571" s="496" t="s">
        <v>2761</v>
      </c>
      <c r="I571" s="996" t="s">
        <v>1713</v>
      </c>
      <c r="J571" s="664"/>
      <c r="K571" s="722">
        <v>-7</v>
      </c>
      <c r="L571" s="677">
        <v>0.9</v>
      </c>
      <c r="M571" s="678"/>
      <c r="N571" s="678">
        <v>2.5</v>
      </c>
      <c r="O571" s="678"/>
      <c r="P571" s="678"/>
      <c r="Q571" s="678"/>
      <c r="R571" s="677">
        <v>2.25</v>
      </c>
      <c r="S571" s="677">
        <v>-15.75</v>
      </c>
      <c r="T571" s="494"/>
      <c r="U571" s="495"/>
      <c r="X571" s="829"/>
      <c r="AB571" s="829"/>
      <c r="AC571" s="829"/>
      <c r="AD571" s="829"/>
      <c r="AE571" s="829"/>
      <c r="AF571" s="829"/>
      <c r="AG571" s="829"/>
      <c r="AH571" s="462"/>
      <c r="AI571" s="462"/>
    </row>
    <row r="572" spans="1:35">
      <c r="A572" s="769">
        <v>3</v>
      </c>
      <c r="B572" s="459" t="s">
        <v>2763</v>
      </c>
      <c r="C572" s="1019"/>
      <c r="D572" s="1018"/>
      <c r="E572" s="1018"/>
      <c r="F572" s="1036" t="s">
        <v>2764</v>
      </c>
      <c r="G572" s="639">
        <v>12</v>
      </c>
      <c r="H572" s="496" t="s">
        <v>2763</v>
      </c>
      <c r="I572" s="996" t="s">
        <v>1568</v>
      </c>
      <c r="J572" s="664"/>
      <c r="K572" s="722">
        <v>-5</v>
      </c>
      <c r="L572" s="677">
        <v>1.35</v>
      </c>
      <c r="M572" s="678"/>
      <c r="N572" s="678">
        <v>2.5</v>
      </c>
      <c r="O572" s="678"/>
      <c r="P572" s="678"/>
      <c r="Q572" s="678"/>
      <c r="R572" s="677">
        <v>3.38</v>
      </c>
      <c r="S572" s="677">
        <v>-16.899999999999999</v>
      </c>
      <c r="T572" s="494"/>
      <c r="U572" s="495"/>
      <c r="X572" s="829"/>
      <c r="AB572" s="829"/>
      <c r="AC572" s="829"/>
      <c r="AD572" s="829"/>
      <c r="AE572" s="829"/>
      <c r="AF572" s="829"/>
      <c r="AG572" s="829"/>
      <c r="AH572" s="462"/>
      <c r="AI572" s="462"/>
    </row>
    <row r="573" spans="1:35">
      <c r="A573" s="769">
        <v>3</v>
      </c>
      <c r="B573" s="459" t="s">
        <v>2765</v>
      </c>
      <c r="C573" s="1019"/>
      <c r="D573" s="1018"/>
      <c r="E573" s="1018"/>
      <c r="F573" s="1036" t="s">
        <v>2766</v>
      </c>
      <c r="G573" s="639">
        <v>12</v>
      </c>
      <c r="H573" s="496" t="s">
        <v>2765</v>
      </c>
      <c r="I573" s="996" t="s">
        <v>1569</v>
      </c>
      <c r="J573" s="664"/>
      <c r="K573" s="722">
        <v>-8</v>
      </c>
      <c r="L573" s="677">
        <v>0.8</v>
      </c>
      <c r="M573" s="678"/>
      <c r="N573" s="678">
        <v>2.5</v>
      </c>
      <c r="O573" s="678"/>
      <c r="P573" s="678"/>
      <c r="Q573" s="678"/>
      <c r="R573" s="677">
        <v>2</v>
      </c>
      <c r="S573" s="677">
        <v>-16</v>
      </c>
      <c r="T573" s="494"/>
      <c r="U573" s="495"/>
      <c r="X573" s="829"/>
      <c r="AB573" s="829"/>
      <c r="AC573" s="829"/>
      <c r="AD573" s="829"/>
      <c r="AE573" s="829"/>
      <c r="AF573" s="829"/>
      <c r="AG573" s="829"/>
    </row>
    <row r="574" spans="1:35">
      <c r="A574" s="769">
        <v>3</v>
      </c>
      <c r="B574" s="459" t="s">
        <v>2767</v>
      </c>
      <c r="C574" s="1019"/>
      <c r="D574" s="1018"/>
      <c r="E574" s="1018"/>
      <c r="F574" s="1036" t="s">
        <v>2768</v>
      </c>
      <c r="G574" s="639">
        <v>12</v>
      </c>
      <c r="H574" s="496" t="s">
        <v>2767</v>
      </c>
      <c r="I574" s="996" t="s">
        <v>1759</v>
      </c>
      <c r="J574" s="664"/>
      <c r="K574" s="722">
        <v>-2</v>
      </c>
      <c r="L574" s="677">
        <v>1.8</v>
      </c>
      <c r="M574" s="678"/>
      <c r="N574" s="679">
        <v>1.3</v>
      </c>
      <c r="O574" s="678"/>
      <c r="P574" s="678"/>
      <c r="Q574" s="678"/>
      <c r="R574" s="677">
        <v>2.34</v>
      </c>
      <c r="S574" s="677">
        <v>-4.68</v>
      </c>
      <c r="T574" s="494"/>
      <c r="U574" s="495"/>
      <c r="X574" s="829"/>
      <c r="AB574" s="829"/>
      <c r="AC574" s="829"/>
      <c r="AD574" s="829"/>
      <c r="AE574" s="829"/>
      <c r="AF574" s="829"/>
      <c r="AG574" s="829"/>
    </row>
    <row r="575" spans="1:35">
      <c r="A575" s="769">
        <v>3</v>
      </c>
      <c r="B575" s="459" t="s">
        <v>2769</v>
      </c>
      <c r="C575" s="1019"/>
      <c r="D575" s="1018"/>
      <c r="E575" s="1018"/>
      <c r="F575" s="1036" t="s">
        <v>2770</v>
      </c>
      <c r="G575" s="639">
        <v>12</v>
      </c>
      <c r="H575" s="496" t="s">
        <v>2769</v>
      </c>
      <c r="I575" s="996" t="s">
        <v>1761</v>
      </c>
      <c r="J575" s="664"/>
      <c r="K575" s="722">
        <v>-1</v>
      </c>
      <c r="L575" s="677">
        <v>1.6</v>
      </c>
      <c r="M575" s="678"/>
      <c r="N575" s="679">
        <v>1.3</v>
      </c>
      <c r="O575" s="678"/>
      <c r="P575" s="678"/>
      <c r="Q575" s="678"/>
      <c r="R575" s="677">
        <v>2.08</v>
      </c>
      <c r="S575" s="677">
        <v>-2.08</v>
      </c>
      <c r="T575" s="494"/>
      <c r="U575" s="495"/>
      <c r="X575" s="829"/>
      <c r="AB575" s="829"/>
      <c r="AC575" s="829"/>
      <c r="AD575" s="829"/>
      <c r="AE575" s="829"/>
      <c r="AF575" s="829"/>
      <c r="AG575" s="829"/>
    </row>
    <row r="576" spans="1:35">
      <c r="A576" s="769">
        <v>3</v>
      </c>
      <c r="B576" s="459" t="s">
        <v>2771</v>
      </c>
      <c r="C576" s="1019"/>
      <c r="D576" s="1018"/>
      <c r="E576" s="1018"/>
      <c r="F576" s="1036" t="s">
        <v>2772</v>
      </c>
      <c r="G576" s="639">
        <v>12</v>
      </c>
      <c r="H576" s="496" t="s">
        <v>2771</v>
      </c>
      <c r="I576" s="996" t="s">
        <v>1570</v>
      </c>
      <c r="J576" s="664"/>
      <c r="K576" s="722">
        <v>-3</v>
      </c>
      <c r="L576" s="677">
        <v>2.5</v>
      </c>
      <c r="M576" s="678"/>
      <c r="N576" s="678">
        <v>1.3</v>
      </c>
      <c r="O576" s="678"/>
      <c r="P576" s="678"/>
      <c r="Q576" s="678"/>
      <c r="R576" s="677">
        <v>3.25</v>
      </c>
      <c r="S576" s="677">
        <v>-9.75</v>
      </c>
      <c r="T576" s="494"/>
      <c r="U576" s="495"/>
      <c r="X576" s="961"/>
      <c r="AB576" s="961"/>
      <c r="AC576" s="961"/>
      <c r="AD576" s="961"/>
      <c r="AE576" s="961"/>
      <c r="AF576" s="961"/>
      <c r="AG576" s="961"/>
    </row>
    <row r="577" spans="1:35">
      <c r="A577" s="769">
        <v>3</v>
      </c>
      <c r="B577" s="459" t="s">
        <v>2773</v>
      </c>
      <c r="C577" s="1019"/>
      <c r="D577" s="1018"/>
      <c r="E577" s="1018"/>
      <c r="F577" s="1036" t="s">
        <v>2774</v>
      </c>
      <c r="G577" s="639">
        <v>12</v>
      </c>
      <c r="H577" s="496" t="s">
        <v>2773</v>
      </c>
      <c r="I577" s="996" t="s">
        <v>1714</v>
      </c>
      <c r="J577" s="664"/>
      <c r="K577" s="722">
        <v>-4</v>
      </c>
      <c r="L577" s="677">
        <v>1.5</v>
      </c>
      <c r="M577" s="678"/>
      <c r="N577" s="678">
        <v>0.7</v>
      </c>
      <c r="O577" s="678"/>
      <c r="P577" s="678"/>
      <c r="Q577" s="678"/>
      <c r="R577" s="677">
        <v>1.05</v>
      </c>
      <c r="S577" s="677">
        <v>-4.2</v>
      </c>
      <c r="T577" s="494"/>
      <c r="U577" s="495"/>
      <c r="X577" s="961"/>
      <c r="AB577" s="961"/>
      <c r="AC577" s="961"/>
      <c r="AD577" s="961"/>
      <c r="AE577" s="961"/>
      <c r="AF577" s="961"/>
      <c r="AG577" s="961"/>
    </row>
    <row r="578" spans="1:35">
      <c r="A578" s="769">
        <v>3</v>
      </c>
      <c r="B578" s="459" t="s">
        <v>2775</v>
      </c>
      <c r="C578" s="1019"/>
      <c r="D578" s="1018"/>
      <c r="E578" s="1018"/>
      <c r="F578" s="1036" t="s">
        <v>2776</v>
      </c>
      <c r="G578" s="639">
        <v>12</v>
      </c>
      <c r="H578" s="496" t="s">
        <v>2775</v>
      </c>
      <c r="I578" s="996" t="s">
        <v>1760</v>
      </c>
      <c r="J578" s="664"/>
      <c r="K578" s="722">
        <v>-3</v>
      </c>
      <c r="L578" s="677">
        <v>0.8</v>
      </c>
      <c r="M578" s="678"/>
      <c r="N578" s="678">
        <v>1.3</v>
      </c>
      <c r="O578" s="678"/>
      <c r="P578" s="678"/>
      <c r="Q578" s="678"/>
      <c r="R578" s="677">
        <v>1.04</v>
      </c>
      <c r="S578" s="677">
        <v>-3.12</v>
      </c>
      <c r="T578" s="494"/>
      <c r="U578" s="495"/>
      <c r="X578" s="961"/>
      <c r="AB578" s="961"/>
      <c r="AC578" s="961"/>
      <c r="AD578" s="961"/>
      <c r="AE578" s="961"/>
      <c r="AF578" s="961"/>
      <c r="AG578" s="961"/>
    </row>
    <row r="579" spans="1:35">
      <c r="A579" s="769">
        <v>3</v>
      </c>
      <c r="B579" s="459" t="s">
        <v>2777</v>
      </c>
      <c r="C579" s="1019"/>
      <c r="D579" s="1018"/>
      <c r="E579" s="1018"/>
      <c r="F579" s="1036" t="s">
        <v>2778</v>
      </c>
      <c r="G579" s="639">
        <v>12</v>
      </c>
      <c r="H579" s="496" t="s">
        <v>2777</v>
      </c>
      <c r="I579" s="996" t="s">
        <v>1571</v>
      </c>
      <c r="J579" s="664"/>
      <c r="K579" s="722">
        <v>-1</v>
      </c>
      <c r="L579" s="677">
        <v>1.5</v>
      </c>
      <c r="M579" s="678"/>
      <c r="N579" s="678">
        <v>1.3</v>
      </c>
      <c r="O579" s="678"/>
      <c r="P579" s="678"/>
      <c r="Q579" s="678"/>
      <c r="R579" s="677">
        <v>1.95</v>
      </c>
      <c r="S579" s="677">
        <v>-1.95</v>
      </c>
      <c r="T579" s="494"/>
      <c r="U579" s="495"/>
      <c r="X579" s="961"/>
      <c r="AB579" s="961"/>
      <c r="AC579" s="961"/>
      <c r="AD579" s="961"/>
      <c r="AE579" s="961"/>
      <c r="AF579" s="961"/>
      <c r="AG579" s="961"/>
    </row>
    <row r="580" spans="1:35">
      <c r="A580" s="769"/>
      <c r="C580" s="1019"/>
      <c r="D580" s="1018"/>
      <c r="E580" s="1018"/>
      <c r="F580" s="989"/>
      <c r="G580" s="639"/>
      <c r="H580" s="496"/>
      <c r="I580" s="996" t="s">
        <v>1762</v>
      </c>
      <c r="J580" s="664"/>
      <c r="K580" s="722">
        <v>-1</v>
      </c>
      <c r="L580" s="677">
        <v>0.5</v>
      </c>
      <c r="M580" s="678"/>
      <c r="N580" s="678">
        <v>0.7</v>
      </c>
      <c r="O580" s="678"/>
      <c r="P580" s="678"/>
      <c r="Q580" s="678"/>
      <c r="R580" s="677">
        <v>0.35</v>
      </c>
      <c r="S580" s="677">
        <v>-0.35</v>
      </c>
      <c r="T580" s="494"/>
      <c r="U580" s="495"/>
      <c r="X580" s="986"/>
      <c r="AB580" s="986"/>
      <c r="AC580" s="986"/>
      <c r="AD580" s="986"/>
      <c r="AE580" s="986"/>
      <c r="AF580" s="986"/>
      <c r="AG580" s="986"/>
    </row>
    <row r="581" spans="1:35" ht="55.5" customHeight="1">
      <c r="A581" s="461">
        <v>2</v>
      </c>
      <c r="B581" s="459" t="s">
        <v>2217</v>
      </c>
      <c r="C581" s="1019" t="s">
        <v>106</v>
      </c>
      <c r="D581" s="1018">
        <v>105</v>
      </c>
      <c r="E581" s="1018" t="s">
        <v>106</v>
      </c>
      <c r="F581" s="457">
        <v>3</v>
      </c>
      <c r="G581" s="639">
        <v>12</v>
      </c>
      <c r="H581" s="974" t="s">
        <v>2217</v>
      </c>
      <c r="I581" s="695" t="s">
        <v>2218</v>
      </c>
      <c r="J581" s="701"/>
      <c r="K581" s="696"/>
      <c r="L581" s="741"/>
      <c r="M581" s="741"/>
      <c r="N581" s="741"/>
      <c r="O581" s="741"/>
      <c r="P581" s="741"/>
      <c r="Q581" s="741"/>
      <c r="R581" s="975"/>
      <c r="S581" s="975"/>
      <c r="T581" s="741">
        <v>388.7</v>
      </c>
      <c r="U581" s="976" t="s">
        <v>1976</v>
      </c>
      <c r="AH581" s="462"/>
      <c r="AI581" s="462"/>
    </row>
    <row r="582" spans="1:35">
      <c r="A582" s="769">
        <v>3</v>
      </c>
      <c r="B582" s="459" t="s">
        <v>2779</v>
      </c>
      <c r="C582" s="1019"/>
      <c r="D582" s="1018"/>
      <c r="E582" s="1018"/>
      <c r="F582" s="950" t="s">
        <v>2032</v>
      </c>
      <c r="G582" s="639">
        <v>12</v>
      </c>
      <c r="H582" s="496" t="s">
        <v>2779</v>
      </c>
      <c r="I582" s="996" t="s">
        <v>1739</v>
      </c>
      <c r="J582" s="664"/>
      <c r="K582" s="722">
        <v>1</v>
      </c>
      <c r="L582" s="677">
        <v>18.420000000000002</v>
      </c>
      <c r="M582" s="678"/>
      <c r="N582" s="679">
        <v>1.8</v>
      </c>
      <c r="O582" s="678"/>
      <c r="P582" s="678"/>
      <c r="Q582" s="678"/>
      <c r="R582" s="677">
        <v>33.159999999999997</v>
      </c>
      <c r="S582" s="677">
        <v>33.159999999999997</v>
      </c>
      <c r="T582" s="494"/>
      <c r="U582" s="495"/>
      <c r="X582" s="829"/>
      <c r="AB582" s="829"/>
      <c r="AC582" s="829"/>
      <c r="AD582" s="829"/>
      <c r="AE582" s="829"/>
      <c r="AF582" s="829"/>
      <c r="AG582" s="829"/>
    </row>
    <row r="583" spans="1:35">
      <c r="A583" s="769">
        <v>3</v>
      </c>
      <c r="B583" s="459" t="s">
        <v>2780</v>
      </c>
      <c r="C583" s="1019"/>
      <c r="D583" s="1018"/>
      <c r="E583" s="1018"/>
      <c r="F583" s="830" t="s">
        <v>2033</v>
      </c>
      <c r="G583" s="639">
        <v>12</v>
      </c>
      <c r="H583" s="496" t="s">
        <v>2780</v>
      </c>
      <c r="I583" s="996" t="s">
        <v>1740</v>
      </c>
      <c r="J583" s="664"/>
      <c r="K583" s="722">
        <v>1</v>
      </c>
      <c r="L583" s="677">
        <v>11.27</v>
      </c>
      <c r="M583" s="678"/>
      <c r="N583" s="679">
        <v>1.8</v>
      </c>
      <c r="O583" s="678"/>
      <c r="P583" s="678"/>
      <c r="Q583" s="678"/>
      <c r="R583" s="677">
        <v>20.29</v>
      </c>
      <c r="S583" s="677">
        <v>20.29</v>
      </c>
      <c r="T583" s="494"/>
      <c r="U583" s="495"/>
      <c r="X583" s="829"/>
      <c r="AB583" s="829"/>
      <c r="AC583" s="829"/>
      <c r="AD583" s="829"/>
      <c r="AE583" s="829"/>
      <c r="AF583" s="829"/>
      <c r="AG583" s="829"/>
    </row>
    <row r="584" spans="1:35">
      <c r="A584" s="769">
        <v>3</v>
      </c>
      <c r="B584" s="459" t="s">
        <v>2781</v>
      </c>
      <c r="C584" s="1019"/>
      <c r="D584" s="1018"/>
      <c r="E584" s="1018"/>
      <c r="F584" s="830" t="s">
        <v>2034</v>
      </c>
      <c r="G584" s="639">
        <v>12</v>
      </c>
      <c r="H584" s="496" t="s">
        <v>2781</v>
      </c>
      <c r="I584" s="996" t="s">
        <v>1741</v>
      </c>
      <c r="J584" s="664"/>
      <c r="K584" s="722">
        <v>1</v>
      </c>
      <c r="L584" s="677">
        <v>26.77</v>
      </c>
      <c r="M584" s="678"/>
      <c r="N584" s="679">
        <v>1.8</v>
      </c>
      <c r="O584" s="678"/>
      <c r="P584" s="678"/>
      <c r="Q584" s="678"/>
      <c r="R584" s="677">
        <v>48.19</v>
      </c>
      <c r="S584" s="677">
        <v>48.19</v>
      </c>
      <c r="T584" s="494"/>
      <c r="U584" s="495"/>
      <c r="X584" s="829"/>
      <c r="AB584" s="829"/>
      <c r="AC584" s="829"/>
      <c r="AD584" s="829"/>
      <c r="AE584" s="829"/>
      <c r="AF584" s="829"/>
      <c r="AG584" s="829"/>
    </row>
    <row r="585" spans="1:35">
      <c r="A585" s="769">
        <v>3</v>
      </c>
      <c r="B585" s="459" t="s">
        <v>2782</v>
      </c>
      <c r="C585" s="1019"/>
      <c r="D585" s="1018"/>
      <c r="E585" s="1018"/>
      <c r="F585" s="830" t="s">
        <v>2035</v>
      </c>
      <c r="G585" s="639">
        <v>12</v>
      </c>
      <c r="H585" s="496" t="s">
        <v>2782</v>
      </c>
      <c r="I585" s="996" t="s">
        <v>1742</v>
      </c>
      <c r="J585" s="664"/>
      <c r="K585" s="722">
        <v>1</v>
      </c>
      <c r="L585" s="677">
        <v>13.7</v>
      </c>
      <c r="M585" s="678"/>
      <c r="N585" s="679">
        <v>1.8</v>
      </c>
      <c r="O585" s="678"/>
      <c r="P585" s="678"/>
      <c r="Q585" s="678"/>
      <c r="R585" s="677">
        <v>24.66</v>
      </c>
      <c r="S585" s="677">
        <v>24.66</v>
      </c>
      <c r="T585" s="494"/>
      <c r="U585" s="495"/>
      <c r="X585" s="829"/>
      <c r="AB585" s="829"/>
      <c r="AC585" s="829"/>
      <c r="AD585" s="829"/>
      <c r="AE585" s="829"/>
      <c r="AF585" s="829"/>
      <c r="AG585" s="829"/>
    </row>
    <row r="586" spans="1:35">
      <c r="A586" s="769">
        <v>3</v>
      </c>
      <c r="B586" s="459" t="s">
        <v>2783</v>
      </c>
      <c r="C586" s="1019"/>
      <c r="D586" s="1018"/>
      <c r="E586" s="1018"/>
      <c r="F586" s="830" t="s">
        <v>2036</v>
      </c>
      <c r="G586" s="639">
        <v>12</v>
      </c>
      <c r="H586" s="496" t="s">
        <v>2783</v>
      </c>
      <c r="I586" s="996" t="s">
        <v>1743</v>
      </c>
      <c r="J586" s="664"/>
      <c r="K586" s="722">
        <v>1</v>
      </c>
      <c r="L586" s="677">
        <v>20.25</v>
      </c>
      <c r="M586" s="678"/>
      <c r="N586" s="679">
        <v>1.8</v>
      </c>
      <c r="O586" s="678"/>
      <c r="P586" s="678"/>
      <c r="Q586" s="678"/>
      <c r="R586" s="677">
        <v>36.450000000000003</v>
      </c>
      <c r="S586" s="677">
        <v>36.450000000000003</v>
      </c>
      <c r="T586" s="494"/>
      <c r="U586" s="495"/>
      <c r="X586" s="829"/>
      <c r="AB586" s="829"/>
      <c r="AC586" s="829"/>
      <c r="AD586" s="829"/>
      <c r="AE586" s="829"/>
      <c r="AF586" s="829"/>
      <c r="AG586" s="829"/>
    </row>
    <row r="587" spans="1:35">
      <c r="A587" s="769">
        <v>3</v>
      </c>
      <c r="B587" s="459" t="s">
        <v>2784</v>
      </c>
      <c r="C587" s="1019"/>
      <c r="D587" s="1018"/>
      <c r="E587" s="1018"/>
      <c r="F587" s="830" t="s">
        <v>2037</v>
      </c>
      <c r="G587" s="639">
        <v>12</v>
      </c>
      <c r="H587" s="496" t="s">
        <v>2784</v>
      </c>
      <c r="I587" s="996" t="s">
        <v>1744</v>
      </c>
      <c r="J587" s="664"/>
      <c r="K587" s="722">
        <v>1</v>
      </c>
      <c r="L587" s="677">
        <v>12.87</v>
      </c>
      <c r="M587" s="678"/>
      <c r="N587" s="679">
        <v>1.8</v>
      </c>
      <c r="O587" s="678"/>
      <c r="P587" s="678"/>
      <c r="Q587" s="678"/>
      <c r="R587" s="677">
        <v>23.17</v>
      </c>
      <c r="S587" s="677">
        <v>23.17</v>
      </c>
      <c r="T587" s="494"/>
      <c r="U587" s="495"/>
      <c r="X587" s="829"/>
      <c r="AB587" s="829"/>
      <c r="AC587" s="829"/>
      <c r="AD587" s="829"/>
      <c r="AE587" s="829"/>
      <c r="AF587" s="829"/>
      <c r="AG587" s="829"/>
    </row>
    <row r="588" spans="1:35">
      <c r="A588" s="769">
        <v>3</v>
      </c>
      <c r="B588" s="459" t="s">
        <v>2785</v>
      </c>
      <c r="C588" s="1019"/>
      <c r="D588" s="1018"/>
      <c r="E588" s="1018"/>
      <c r="F588" s="830" t="s">
        <v>2039</v>
      </c>
      <c r="G588" s="639">
        <v>12</v>
      </c>
      <c r="H588" s="496" t="s">
        <v>2785</v>
      </c>
      <c r="I588" s="996" t="s">
        <v>1745</v>
      </c>
      <c r="J588" s="664"/>
      <c r="K588" s="722">
        <v>1</v>
      </c>
      <c r="L588" s="677">
        <v>12.96</v>
      </c>
      <c r="M588" s="678"/>
      <c r="N588" s="679">
        <v>1.8</v>
      </c>
      <c r="O588" s="678"/>
      <c r="P588" s="678"/>
      <c r="Q588" s="678"/>
      <c r="R588" s="677">
        <v>23.33</v>
      </c>
      <c r="S588" s="677">
        <v>23.33</v>
      </c>
      <c r="T588" s="494"/>
      <c r="U588" s="495"/>
      <c r="X588" s="829"/>
      <c r="AB588" s="829"/>
      <c r="AC588" s="829"/>
      <c r="AD588" s="829"/>
      <c r="AE588" s="829"/>
      <c r="AF588" s="829"/>
      <c r="AG588" s="829"/>
    </row>
    <row r="589" spans="1:35">
      <c r="A589" s="769">
        <v>3</v>
      </c>
      <c r="B589" s="459" t="s">
        <v>2786</v>
      </c>
      <c r="C589" s="1019"/>
      <c r="D589" s="1018"/>
      <c r="E589" s="1018"/>
      <c r="F589" s="830" t="s">
        <v>2041</v>
      </c>
      <c r="G589" s="639">
        <v>12</v>
      </c>
      <c r="H589" s="496" t="s">
        <v>2786</v>
      </c>
      <c r="I589" s="996" t="s">
        <v>1747</v>
      </c>
      <c r="J589" s="664"/>
      <c r="K589" s="722">
        <v>1</v>
      </c>
      <c r="L589" s="677">
        <v>7.48</v>
      </c>
      <c r="M589" s="678"/>
      <c r="N589" s="679">
        <v>1.8</v>
      </c>
      <c r="O589" s="678"/>
      <c r="P589" s="678"/>
      <c r="Q589" s="678"/>
      <c r="R589" s="677">
        <v>13.46</v>
      </c>
      <c r="S589" s="677">
        <v>13.46</v>
      </c>
      <c r="T589" s="494"/>
      <c r="U589" s="495"/>
      <c r="X589" s="829"/>
      <c r="AB589" s="829"/>
      <c r="AC589" s="829"/>
      <c r="AD589" s="829"/>
      <c r="AE589" s="829"/>
      <c r="AF589" s="829"/>
      <c r="AG589" s="829"/>
    </row>
    <row r="590" spans="1:35">
      <c r="A590" s="769">
        <v>3</v>
      </c>
      <c r="B590" s="459" t="s">
        <v>2787</v>
      </c>
      <c r="C590" s="1019"/>
      <c r="D590" s="1018"/>
      <c r="E590" s="1018"/>
      <c r="F590" s="830" t="s">
        <v>2042</v>
      </c>
      <c r="G590" s="639">
        <v>12</v>
      </c>
      <c r="H590" s="496" t="s">
        <v>2787</v>
      </c>
      <c r="I590" s="996" t="s">
        <v>1565</v>
      </c>
      <c r="J590" s="664"/>
      <c r="K590" s="722">
        <v>1</v>
      </c>
      <c r="L590" s="677">
        <v>7.47</v>
      </c>
      <c r="M590" s="678"/>
      <c r="N590" s="679">
        <v>1.8</v>
      </c>
      <c r="O590" s="678"/>
      <c r="P590" s="678"/>
      <c r="Q590" s="678"/>
      <c r="R590" s="677">
        <v>13.45</v>
      </c>
      <c r="S590" s="677">
        <v>13.45</v>
      </c>
      <c r="T590" s="494"/>
      <c r="U590" s="495"/>
      <c r="X590" s="829"/>
      <c r="AB590" s="829"/>
      <c r="AC590" s="829"/>
      <c r="AD590" s="829"/>
      <c r="AE590" s="829"/>
      <c r="AF590" s="829"/>
      <c r="AG590" s="829"/>
    </row>
    <row r="591" spans="1:35">
      <c r="A591" s="769">
        <v>3</v>
      </c>
      <c r="B591" s="459" t="s">
        <v>2788</v>
      </c>
      <c r="C591" s="1019"/>
      <c r="D591" s="1018"/>
      <c r="E591" s="1018"/>
      <c r="F591" s="830" t="s">
        <v>2044</v>
      </c>
      <c r="G591" s="639">
        <v>12</v>
      </c>
      <c r="H591" s="496" t="s">
        <v>2788</v>
      </c>
      <c r="I591" s="996" t="s">
        <v>1749</v>
      </c>
      <c r="J591" s="664"/>
      <c r="K591" s="722">
        <v>1</v>
      </c>
      <c r="L591" s="677">
        <v>14.63</v>
      </c>
      <c r="M591" s="678"/>
      <c r="N591" s="679">
        <v>1.8</v>
      </c>
      <c r="O591" s="678"/>
      <c r="P591" s="678"/>
      <c r="Q591" s="678"/>
      <c r="R591" s="677">
        <v>26.33</v>
      </c>
      <c r="S591" s="677">
        <v>26.33</v>
      </c>
      <c r="T591" s="494"/>
      <c r="U591" s="495"/>
      <c r="X591" s="829"/>
      <c r="AB591" s="829"/>
      <c r="AC591" s="829"/>
      <c r="AD591" s="829"/>
      <c r="AE591" s="829"/>
      <c r="AF591" s="829"/>
      <c r="AG591" s="829"/>
    </row>
    <row r="592" spans="1:35">
      <c r="A592" s="769">
        <v>3</v>
      </c>
      <c r="B592" s="459" t="s">
        <v>2789</v>
      </c>
      <c r="C592" s="1019"/>
      <c r="D592" s="1018"/>
      <c r="E592" s="1018"/>
      <c r="F592" s="830" t="s">
        <v>2045</v>
      </c>
      <c r="G592" s="639">
        <v>12</v>
      </c>
      <c r="H592" s="496" t="s">
        <v>2789</v>
      </c>
      <c r="I592" s="996" t="s">
        <v>1750</v>
      </c>
      <c r="J592" s="664"/>
      <c r="K592" s="722">
        <v>1</v>
      </c>
      <c r="L592" s="677">
        <v>29.6</v>
      </c>
      <c r="M592" s="678"/>
      <c r="N592" s="679">
        <v>1.8</v>
      </c>
      <c r="O592" s="678"/>
      <c r="P592" s="678"/>
      <c r="Q592" s="678"/>
      <c r="R592" s="677">
        <v>53.28</v>
      </c>
      <c r="S592" s="677">
        <v>53.28</v>
      </c>
      <c r="T592" s="494"/>
      <c r="U592" s="495"/>
      <c r="X592" s="829"/>
      <c r="AB592" s="829"/>
      <c r="AC592" s="829"/>
      <c r="AD592" s="829"/>
      <c r="AE592" s="829"/>
      <c r="AF592" s="829"/>
      <c r="AG592" s="829"/>
    </row>
    <row r="593" spans="1:35">
      <c r="A593" s="769">
        <v>3</v>
      </c>
      <c r="B593" s="459" t="s">
        <v>2790</v>
      </c>
      <c r="C593" s="1019"/>
      <c r="D593" s="1018"/>
      <c r="E593" s="1018"/>
      <c r="F593" s="950" t="s">
        <v>2046</v>
      </c>
      <c r="G593" s="639">
        <v>12</v>
      </c>
      <c r="H593" s="496" t="s">
        <v>2790</v>
      </c>
      <c r="I593" s="996" t="s">
        <v>1557</v>
      </c>
      <c r="J593" s="664"/>
      <c r="K593" s="722">
        <v>1</v>
      </c>
      <c r="L593" s="677">
        <v>16.559999999999999</v>
      </c>
      <c r="M593" s="678"/>
      <c r="N593" s="679">
        <v>1.8</v>
      </c>
      <c r="O593" s="678"/>
      <c r="P593" s="678"/>
      <c r="Q593" s="678"/>
      <c r="R593" s="677">
        <v>29.81</v>
      </c>
      <c r="S593" s="677">
        <v>29.81</v>
      </c>
      <c r="T593" s="494"/>
      <c r="U593" s="495"/>
      <c r="X593" s="829"/>
      <c r="AB593" s="829"/>
      <c r="AC593" s="829"/>
      <c r="AD593" s="829"/>
      <c r="AE593" s="829"/>
      <c r="AF593" s="829"/>
      <c r="AG593" s="829"/>
    </row>
    <row r="594" spans="1:35">
      <c r="A594" s="769">
        <v>3</v>
      </c>
      <c r="B594" s="459" t="s">
        <v>2791</v>
      </c>
      <c r="C594" s="1019"/>
      <c r="D594" s="1018"/>
      <c r="E594" s="1018"/>
      <c r="F594" s="950" t="s">
        <v>2047</v>
      </c>
      <c r="G594" s="639">
        <v>12</v>
      </c>
      <c r="H594" s="496" t="s">
        <v>2791</v>
      </c>
      <c r="I594" s="996" t="s">
        <v>1751</v>
      </c>
      <c r="J594" s="664"/>
      <c r="K594" s="722">
        <v>1</v>
      </c>
      <c r="L594" s="677">
        <v>8.1999999999999993</v>
      </c>
      <c r="M594" s="678"/>
      <c r="N594" s="679">
        <v>1.8</v>
      </c>
      <c r="O594" s="678"/>
      <c r="P594" s="678"/>
      <c r="Q594" s="678"/>
      <c r="R594" s="677">
        <v>14.76</v>
      </c>
      <c r="S594" s="677">
        <v>14.76</v>
      </c>
      <c r="T594" s="494"/>
      <c r="U594" s="495"/>
      <c r="X594" s="829"/>
      <c r="AB594" s="829"/>
      <c r="AC594" s="829"/>
      <c r="AD594" s="829"/>
      <c r="AE594" s="829"/>
      <c r="AF594" s="829"/>
      <c r="AG594" s="829"/>
    </row>
    <row r="595" spans="1:35">
      <c r="A595" s="769">
        <v>3</v>
      </c>
      <c r="B595" s="459" t="s">
        <v>2792</v>
      </c>
      <c r="C595" s="1019"/>
      <c r="D595" s="1018"/>
      <c r="E595" s="1018"/>
      <c r="F595" s="830" t="s">
        <v>2048</v>
      </c>
      <c r="G595" s="639">
        <v>12</v>
      </c>
      <c r="H595" s="496" t="s">
        <v>2792</v>
      </c>
      <c r="I595" s="996" t="s">
        <v>1752</v>
      </c>
      <c r="J595" s="664"/>
      <c r="K595" s="722">
        <v>1</v>
      </c>
      <c r="L595" s="677">
        <v>8.19</v>
      </c>
      <c r="M595" s="678"/>
      <c r="N595" s="678">
        <v>1.8</v>
      </c>
      <c r="O595" s="678"/>
      <c r="P595" s="678"/>
      <c r="Q595" s="678"/>
      <c r="R595" s="677">
        <v>14.74</v>
      </c>
      <c r="S595" s="677">
        <v>14.74</v>
      </c>
      <c r="T595" s="494"/>
      <c r="U595" s="495"/>
      <c r="X595" s="829"/>
      <c r="AB595" s="829"/>
      <c r="AC595" s="829"/>
      <c r="AD595" s="829"/>
      <c r="AE595" s="829"/>
      <c r="AF595" s="829"/>
      <c r="AG595" s="829"/>
      <c r="AH595" s="462"/>
      <c r="AI595" s="462"/>
    </row>
    <row r="596" spans="1:35">
      <c r="A596" s="769">
        <v>3</v>
      </c>
      <c r="B596" s="459" t="s">
        <v>2793</v>
      </c>
      <c r="C596" s="1019"/>
      <c r="D596" s="1018"/>
      <c r="E596" s="1018"/>
      <c r="F596" s="830" t="s">
        <v>2049</v>
      </c>
      <c r="G596" s="639">
        <v>12</v>
      </c>
      <c r="H596" s="496" t="s">
        <v>2793</v>
      </c>
      <c r="I596" s="996" t="s">
        <v>1753</v>
      </c>
      <c r="J596" s="664"/>
      <c r="K596" s="722">
        <v>1</v>
      </c>
      <c r="L596" s="677">
        <v>8.44</v>
      </c>
      <c r="M596" s="678"/>
      <c r="N596" s="678">
        <v>1.8</v>
      </c>
      <c r="O596" s="678"/>
      <c r="P596" s="678"/>
      <c r="Q596" s="678"/>
      <c r="R596" s="677">
        <v>15.19</v>
      </c>
      <c r="S596" s="677">
        <v>15.19</v>
      </c>
      <c r="T596" s="494"/>
      <c r="U596" s="495"/>
      <c r="X596" s="829"/>
      <c r="AB596" s="829"/>
      <c r="AC596" s="829"/>
      <c r="AD596" s="829"/>
      <c r="AE596" s="829"/>
      <c r="AF596" s="829"/>
      <c r="AG596" s="829"/>
      <c r="AH596" s="462"/>
      <c r="AI596" s="462"/>
    </row>
    <row r="597" spans="1:35">
      <c r="A597" s="769">
        <v>3</v>
      </c>
      <c r="B597" s="459" t="s">
        <v>2794</v>
      </c>
      <c r="C597" s="1019"/>
      <c r="D597" s="1018"/>
      <c r="E597" s="1018"/>
      <c r="F597" s="830" t="s">
        <v>2052</v>
      </c>
      <c r="G597" s="639">
        <v>12</v>
      </c>
      <c r="H597" s="496" t="s">
        <v>2794</v>
      </c>
      <c r="I597" s="996" t="s">
        <v>1794</v>
      </c>
      <c r="J597" s="664"/>
      <c r="K597" s="722">
        <v>1</v>
      </c>
      <c r="L597" s="677">
        <v>30.38</v>
      </c>
      <c r="M597" s="678"/>
      <c r="N597" s="679">
        <v>1.8</v>
      </c>
      <c r="O597" s="678"/>
      <c r="P597" s="678"/>
      <c r="Q597" s="678"/>
      <c r="R597" s="677">
        <v>54.68</v>
      </c>
      <c r="S597" s="677">
        <v>54.68</v>
      </c>
      <c r="T597" s="494"/>
      <c r="U597" s="495"/>
      <c r="X597" s="829"/>
      <c r="AB597" s="829"/>
      <c r="AC597" s="829"/>
      <c r="AD597" s="829"/>
      <c r="AE597" s="829"/>
      <c r="AF597" s="829"/>
      <c r="AG597" s="829"/>
    </row>
    <row r="598" spans="1:35">
      <c r="A598" s="769">
        <v>3</v>
      </c>
      <c r="B598" s="459" t="s">
        <v>2795</v>
      </c>
      <c r="C598" s="1019"/>
      <c r="D598" s="1018"/>
      <c r="E598" s="1018"/>
      <c r="F598" s="962" t="s">
        <v>2053</v>
      </c>
      <c r="G598" s="639">
        <v>12</v>
      </c>
      <c r="H598" s="496" t="s">
        <v>2795</v>
      </c>
      <c r="I598" s="996" t="s">
        <v>1757</v>
      </c>
      <c r="J598" s="664"/>
      <c r="K598" s="722">
        <v>1</v>
      </c>
      <c r="L598" s="677">
        <v>8.66</v>
      </c>
      <c r="M598" s="678"/>
      <c r="N598" s="679">
        <v>1.8</v>
      </c>
      <c r="O598" s="678"/>
      <c r="P598" s="678"/>
      <c r="Q598" s="678"/>
      <c r="R598" s="677">
        <v>15.59</v>
      </c>
      <c r="S598" s="677">
        <v>15.59</v>
      </c>
      <c r="T598" s="494"/>
      <c r="U598" s="495"/>
      <c r="X598" s="961"/>
      <c r="AB598" s="961"/>
      <c r="AC598" s="961"/>
      <c r="AD598" s="961"/>
      <c r="AE598" s="961"/>
      <c r="AF598" s="961"/>
      <c r="AG598" s="961"/>
    </row>
    <row r="599" spans="1:35">
      <c r="A599" s="769">
        <v>3</v>
      </c>
      <c r="B599" s="459" t="s">
        <v>2796</v>
      </c>
      <c r="C599" s="1019"/>
      <c r="D599" s="1018"/>
      <c r="E599" s="1018"/>
      <c r="F599" s="962" t="s">
        <v>2054</v>
      </c>
      <c r="G599" s="639">
        <v>12</v>
      </c>
      <c r="H599" s="496" t="s">
        <v>2796</v>
      </c>
      <c r="I599" s="996" t="s">
        <v>1754</v>
      </c>
      <c r="J599" s="664"/>
      <c r="K599" s="722">
        <v>1</v>
      </c>
      <c r="L599" s="677">
        <v>3.4</v>
      </c>
      <c r="M599" s="678"/>
      <c r="N599" s="679">
        <v>2.7</v>
      </c>
      <c r="O599" s="678"/>
      <c r="P599" s="678"/>
      <c r="Q599" s="678"/>
      <c r="R599" s="677">
        <v>9.18</v>
      </c>
      <c r="S599" s="677">
        <v>9.18</v>
      </c>
      <c r="T599" s="494"/>
      <c r="U599" s="495"/>
      <c r="X599" s="961"/>
      <c r="AB599" s="961"/>
      <c r="AC599" s="961"/>
      <c r="AD599" s="961"/>
      <c r="AE599" s="961"/>
      <c r="AF599" s="961"/>
      <c r="AG599" s="961"/>
    </row>
    <row r="600" spans="1:35">
      <c r="A600" s="769">
        <v>3</v>
      </c>
      <c r="B600" s="459" t="s">
        <v>2797</v>
      </c>
      <c r="C600" s="1019"/>
      <c r="D600" s="1018"/>
      <c r="E600" s="1018"/>
      <c r="F600" s="962" t="s">
        <v>2055</v>
      </c>
      <c r="G600" s="639">
        <v>12</v>
      </c>
      <c r="H600" s="496" t="s">
        <v>2797</v>
      </c>
      <c r="I600" s="996" t="s">
        <v>1713</v>
      </c>
      <c r="J600" s="664"/>
      <c r="K600" s="722">
        <v>-7</v>
      </c>
      <c r="L600" s="677">
        <v>0.9</v>
      </c>
      <c r="M600" s="678"/>
      <c r="N600" s="679">
        <v>2.5</v>
      </c>
      <c r="O600" s="678"/>
      <c r="P600" s="678"/>
      <c r="Q600" s="678"/>
      <c r="R600" s="677">
        <v>2.25</v>
      </c>
      <c r="S600" s="677">
        <v>-15.75</v>
      </c>
      <c r="T600" s="494"/>
      <c r="U600" s="495"/>
      <c r="X600" s="961"/>
      <c r="AB600" s="961"/>
      <c r="AC600" s="961"/>
      <c r="AD600" s="961"/>
      <c r="AE600" s="961"/>
      <c r="AF600" s="961"/>
      <c r="AG600" s="961"/>
    </row>
    <row r="601" spans="1:35">
      <c r="A601" s="769">
        <v>3</v>
      </c>
      <c r="B601" s="459" t="s">
        <v>2798</v>
      </c>
      <c r="C601" s="1019"/>
      <c r="D601" s="1018"/>
      <c r="E601" s="1018"/>
      <c r="F601" s="962" t="s">
        <v>2799</v>
      </c>
      <c r="G601" s="639">
        <v>12</v>
      </c>
      <c r="H601" s="496" t="s">
        <v>2798</v>
      </c>
      <c r="I601" s="996" t="s">
        <v>1568</v>
      </c>
      <c r="J601" s="664"/>
      <c r="K601" s="722">
        <v>-5</v>
      </c>
      <c r="L601" s="677">
        <v>1.35</v>
      </c>
      <c r="M601" s="678"/>
      <c r="N601" s="679">
        <v>2.5</v>
      </c>
      <c r="O601" s="678"/>
      <c r="P601" s="678"/>
      <c r="Q601" s="678"/>
      <c r="R601" s="677">
        <v>3.38</v>
      </c>
      <c r="S601" s="677">
        <v>-16.899999999999999</v>
      </c>
      <c r="T601" s="494"/>
      <c r="U601" s="495"/>
      <c r="X601" s="961"/>
      <c r="AB601" s="961"/>
      <c r="AC601" s="961"/>
      <c r="AD601" s="961"/>
      <c r="AE601" s="961"/>
      <c r="AF601" s="961"/>
      <c r="AG601" s="961"/>
    </row>
    <row r="602" spans="1:35">
      <c r="A602" s="769">
        <v>3</v>
      </c>
      <c r="B602" s="459" t="s">
        <v>2800</v>
      </c>
      <c r="C602" s="1019"/>
      <c r="D602" s="1018"/>
      <c r="E602" s="1018"/>
      <c r="F602" s="962" t="s">
        <v>2801</v>
      </c>
      <c r="G602" s="639">
        <v>12</v>
      </c>
      <c r="H602" s="496" t="s">
        <v>2800</v>
      </c>
      <c r="I602" s="996" t="s">
        <v>1569</v>
      </c>
      <c r="J602" s="664"/>
      <c r="K602" s="722">
        <v>-8</v>
      </c>
      <c r="L602" s="677">
        <v>0.8</v>
      </c>
      <c r="M602" s="678"/>
      <c r="N602" s="679">
        <v>2.5</v>
      </c>
      <c r="O602" s="678"/>
      <c r="P602" s="678"/>
      <c r="Q602" s="678"/>
      <c r="R602" s="677">
        <v>2</v>
      </c>
      <c r="S602" s="677">
        <v>-16</v>
      </c>
      <c r="T602" s="494"/>
      <c r="U602" s="495"/>
      <c r="X602" s="961"/>
      <c r="AB602" s="961"/>
      <c r="AC602" s="961"/>
      <c r="AD602" s="961"/>
      <c r="AE602" s="961"/>
      <c r="AF602" s="961"/>
      <c r="AG602" s="961"/>
    </row>
    <row r="603" spans="1:35">
      <c r="A603" s="769">
        <v>3</v>
      </c>
      <c r="B603" s="459" t="s">
        <v>2802</v>
      </c>
      <c r="C603" s="1019"/>
      <c r="D603" s="1018"/>
      <c r="E603" s="1018"/>
      <c r="F603" s="962" t="s">
        <v>2803</v>
      </c>
      <c r="G603" s="639">
        <v>12</v>
      </c>
      <c r="H603" s="496" t="s">
        <v>2802</v>
      </c>
      <c r="I603" s="996" t="s">
        <v>1759</v>
      </c>
      <c r="J603" s="664"/>
      <c r="K603" s="722">
        <v>-2</v>
      </c>
      <c r="L603" s="677">
        <v>1.8</v>
      </c>
      <c r="M603" s="678"/>
      <c r="N603" s="679">
        <v>2.5</v>
      </c>
      <c r="O603" s="678"/>
      <c r="P603" s="678"/>
      <c r="Q603" s="678"/>
      <c r="R603" s="677">
        <v>4.5</v>
      </c>
      <c r="S603" s="677">
        <v>-9</v>
      </c>
      <c r="T603" s="494"/>
      <c r="U603" s="495"/>
      <c r="X603" s="961"/>
      <c r="AB603" s="961"/>
      <c r="AC603" s="961"/>
      <c r="AD603" s="961"/>
      <c r="AE603" s="961"/>
      <c r="AF603" s="961"/>
      <c r="AG603" s="961"/>
    </row>
    <row r="604" spans="1:35">
      <c r="A604" s="769">
        <v>3</v>
      </c>
      <c r="B604" s="459" t="s">
        <v>2804</v>
      </c>
      <c r="C604" s="1019"/>
      <c r="D604" s="1018"/>
      <c r="E604" s="1018"/>
      <c r="F604" s="962" t="s">
        <v>2805</v>
      </c>
      <c r="G604" s="639">
        <v>12</v>
      </c>
      <c r="H604" s="496" t="s">
        <v>2804</v>
      </c>
      <c r="I604" s="996" t="s">
        <v>1761</v>
      </c>
      <c r="J604" s="664"/>
      <c r="K604" s="722">
        <v>-1</v>
      </c>
      <c r="L604" s="677">
        <v>1.6</v>
      </c>
      <c r="M604" s="678"/>
      <c r="N604" s="679">
        <v>2.5</v>
      </c>
      <c r="O604" s="678"/>
      <c r="P604" s="678"/>
      <c r="Q604" s="678"/>
      <c r="R604" s="677">
        <v>4</v>
      </c>
      <c r="S604" s="677">
        <v>-4</v>
      </c>
      <c r="T604" s="494"/>
      <c r="U604" s="495"/>
      <c r="X604" s="961"/>
      <c r="AB604" s="961"/>
      <c r="AC604" s="961"/>
      <c r="AD604" s="961"/>
      <c r="AE604" s="961"/>
      <c r="AF604" s="961"/>
      <c r="AG604" s="961"/>
    </row>
    <row r="605" spans="1:35">
      <c r="A605" s="769">
        <v>3</v>
      </c>
      <c r="B605" s="459" t="s">
        <v>2806</v>
      </c>
      <c r="C605" s="1019"/>
      <c r="D605" s="1018"/>
      <c r="E605" s="1018"/>
      <c r="F605" s="962" t="s">
        <v>2807</v>
      </c>
      <c r="G605" s="639">
        <v>12</v>
      </c>
      <c r="H605" s="496" t="s">
        <v>2806</v>
      </c>
      <c r="I605" s="996" t="s">
        <v>1570</v>
      </c>
      <c r="J605" s="664"/>
      <c r="K605" s="722">
        <v>-3</v>
      </c>
      <c r="L605" s="677">
        <v>2.5</v>
      </c>
      <c r="M605" s="678"/>
      <c r="N605" s="678">
        <v>1.3</v>
      </c>
      <c r="O605" s="678"/>
      <c r="P605" s="678"/>
      <c r="Q605" s="678"/>
      <c r="R605" s="677">
        <v>3.25</v>
      </c>
      <c r="S605" s="677">
        <v>-9.75</v>
      </c>
      <c r="T605" s="494"/>
      <c r="U605" s="495"/>
      <c r="X605" s="961"/>
      <c r="AB605" s="961"/>
      <c r="AC605" s="961"/>
      <c r="AD605" s="961"/>
      <c r="AE605" s="961"/>
      <c r="AF605" s="961"/>
      <c r="AG605" s="961"/>
    </row>
    <row r="606" spans="1:35">
      <c r="A606" s="769">
        <v>3</v>
      </c>
      <c r="B606" s="459" t="s">
        <v>2808</v>
      </c>
      <c r="C606" s="1019"/>
      <c r="D606" s="1018"/>
      <c r="E606" s="1018"/>
      <c r="F606" s="962" t="s">
        <v>2809</v>
      </c>
      <c r="G606" s="639">
        <v>12</v>
      </c>
      <c r="H606" s="496" t="s">
        <v>2808</v>
      </c>
      <c r="I606" s="996" t="s">
        <v>1714</v>
      </c>
      <c r="J606" s="664"/>
      <c r="K606" s="722">
        <v>-4</v>
      </c>
      <c r="L606" s="677">
        <v>1.5</v>
      </c>
      <c r="M606" s="678"/>
      <c r="N606" s="678">
        <v>0.7</v>
      </c>
      <c r="O606" s="678"/>
      <c r="P606" s="678"/>
      <c r="Q606" s="678"/>
      <c r="R606" s="677">
        <v>1.05</v>
      </c>
      <c r="S606" s="677">
        <v>-4.2</v>
      </c>
      <c r="T606" s="494"/>
      <c r="U606" s="495"/>
      <c r="X606" s="961"/>
      <c r="AB606" s="961"/>
      <c r="AC606" s="961"/>
      <c r="AD606" s="961"/>
      <c r="AE606" s="961"/>
      <c r="AF606" s="961"/>
      <c r="AG606" s="961"/>
    </row>
    <row r="607" spans="1:35">
      <c r="A607" s="769">
        <v>3</v>
      </c>
      <c r="B607" s="459" t="s">
        <v>2810</v>
      </c>
      <c r="C607" s="1019"/>
      <c r="D607" s="1018"/>
      <c r="E607" s="1018"/>
      <c r="F607" s="962" t="s">
        <v>2811</v>
      </c>
      <c r="G607" s="639">
        <v>12</v>
      </c>
      <c r="H607" s="496" t="s">
        <v>2810</v>
      </c>
      <c r="I607" s="996" t="s">
        <v>1760</v>
      </c>
      <c r="J607" s="664"/>
      <c r="K607" s="722">
        <v>-3</v>
      </c>
      <c r="L607" s="677">
        <v>0.8</v>
      </c>
      <c r="M607" s="678"/>
      <c r="N607" s="678">
        <v>1.3</v>
      </c>
      <c r="O607" s="678"/>
      <c r="P607" s="678"/>
      <c r="Q607" s="678"/>
      <c r="R607" s="677">
        <v>1.04</v>
      </c>
      <c r="S607" s="677">
        <v>-3.12</v>
      </c>
      <c r="T607" s="494"/>
      <c r="U607" s="495"/>
      <c r="X607" s="961"/>
      <c r="AB607" s="961"/>
      <c r="AC607" s="961"/>
      <c r="AD607" s="961"/>
      <c r="AE607" s="961"/>
      <c r="AF607" s="961"/>
      <c r="AG607" s="961"/>
    </row>
    <row r="608" spans="1:35">
      <c r="A608" s="769">
        <v>3</v>
      </c>
      <c r="B608" s="459" t="s">
        <v>2812</v>
      </c>
      <c r="C608" s="1019"/>
      <c r="D608" s="1018"/>
      <c r="E608" s="1018"/>
      <c r="F608" s="962" t="s">
        <v>2813</v>
      </c>
      <c r="G608" s="639">
        <v>12</v>
      </c>
      <c r="H608" s="496" t="s">
        <v>2812</v>
      </c>
      <c r="I608" s="996" t="s">
        <v>1571</v>
      </c>
      <c r="J608" s="664"/>
      <c r="K608" s="722">
        <v>-1</v>
      </c>
      <c r="L608" s="677">
        <v>1.5</v>
      </c>
      <c r="M608" s="678"/>
      <c r="N608" s="678">
        <v>1.3</v>
      </c>
      <c r="O608" s="678"/>
      <c r="P608" s="678"/>
      <c r="Q608" s="678"/>
      <c r="R608" s="677">
        <v>1.95</v>
      </c>
      <c r="S608" s="677">
        <v>-1.95</v>
      </c>
      <c r="T608" s="494"/>
      <c r="U608" s="495"/>
      <c r="X608" s="961"/>
      <c r="AB608" s="961"/>
      <c r="AC608" s="961"/>
      <c r="AD608" s="961"/>
      <c r="AE608" s="961"/>
      <c r="AF608" s="961"/>
      <c r="AG608" s="961"/>
    </row>
    <row r="609" spans="1:35">
      <c r="A609" s="769">
        <v>3</v>
      </c>
      <c r="B609" s="459" t="s">
        <v>2814</v>
      </c>
      <c r="C609" s="1019"/>
      <c r="D609" s="1018"/>
      <c r="E609" s="1018"/>
      <c r="F609" s="962" t="s">
        <v>2815</v>
      </c>
      <c r="G609" s="639">
        <v>12</v>
      </c>
      <c r="H609" s="496" t="s">
        <v>2814</v>
      </c>
      <c r="I609" s="996" t="s">
        <v>1762</v>
      </c>
      <c r="J609" s="664"/>
      <c r="K609" s="722">
        <v>-1</v>
      </c>
      <c r="L609" s="677">
        <v>0.5</v>
      </c>
      <c r="M609" s="678"/>
      <c r="N609" s="678">
        <v>0.7</v>
      </c>
      <c r="O609" s="678"/>
      <c r="P609" s="678"/>
      <c r="Q609" s="678"/>
      <c r="R609" s="677">
        <v>0.35</v>
      </c>
      <c r="S609" s="677">
        <v>-0.35</v>
      </c>
      <c r="T609" s="494"/>
      <c r="U609" s="495"/>
      <c r="X609" s="961"/>
      <c r="AB609" s="961"/>
      <c r="AC609" s="961"/>
      <c r="AD609" s="961"/>
      <c r="AE609" s="961"/>
      <c r="AF609" s="961"/>
      <c r="AG609" s="961"/>
    </row>
    <row r="610" spans="1:35">
      <c r="A610" s="461">
        <v>2</v>
      </c>
      <c r="B610" s="459" t="s">
        <v>2020</v>
      </c>
      <c r="C610" s="1018"/>
      <c r="D610" s="1018"/>
      <c r="E610" s="1020"/>
      <c r="F610" s="511">
        <v>0</v>
      </c>
      <c r="G610" s="639">
        <v>13</v>
      </c>
      <c r="H610" s="489" t="s">
        <v>2020</v>
      </c>
      <c r="I610" s="1010" t="s">
        <v>360</v>
      </c>
      <c r="J610" s="490"/>
      <c r="K610" s="690"/>
      <c r="L610" s="690"/>
      <c r="M610" s="690"/>
      <c r="N610" s="691"/>
      <c r="O610" s="691"/>
      <c r="P610" s="691"/>
      <c r="Q610" s="691"/>
      <c r="R610" s="491"/>
      <c r="S610" s="491"/>
      <c r="T610" s="491"/>
      <c r="U610" s="492"/>
      <c r="X610" s="694"/>
      <c r="AB610" s="694"/>
      <c r="AC610" s="694"/>
      <c r="AD610" s="694"/>
      <c r="AE610" s="694"/>
      <c r="AF610" s="694"/>
      <c r="AG610" s="694"/>
      <c r="AH610" s="462"/>
      <c r="AI610" s="462"/>
    </row>
    <row r="611" spans="1:35" ht="30">
      <c r="A611" s="461">
        <v>2</v>
      </c>
      <c r="B611" s="459" t="s">
        <v>2219</v>
      </c>
      <c r="C611" s="1019" t="s">
        <v>102</v>
      </c>
      <c r="D611" s="1018">
        <v>88494</v>
      </c>
      <c r="E611" s="1018" t="s">
        <v>106</v>
      </c>
      <c r="F611" s="457">
        <v>1</v>
      </c>
      <c r="G611" s="639">
        <v>13</v>
      </c>
      <c r="H611" s="493" t="s">
        <v>2219</v>
      </c>
      <c r="I611" s="695" t="s">
        <v>365</v>
      </c>
      <c r="J611" s="701" t="s">
        <v>1439</v>
      </c>
      <c r="K611" s="696"/>
      <c r="L611" s="742"/>
      <c r="M611" s="692"/>
      <c r="N611" s="692"/>
      <c r="O611" s="692"/>
      <c r="P611" s="692"/>
      <c r="Q611" s="692"/>
      <c r="R611" s="494"/>
      <c r="S611" s="494"/>
      <c r="T611" s="692">
        <v>425.96</v>
      </c>
      <c r="U611" s="244" t="s">
        <v>111</v>
      </c>
      <c r="X611" s="647"/>
      <c r="AB611" s="647"/>
      <c r="AC611" s="647"/>
      <c r="AD611" s="647"/>
      <c r="AE611" s="647"/>
      <c r="AF611" s="647"/>
      <c r="AG611" s="647"/>
      <c r="AH611" s="462"/>
      <c r="AI611" s="462"/>
    </row>
    <row r="612" spans="1:35">
      <c r="A612" s="769">
        <v>3</v>
      </c>
      <c r="B612" s="459" t="s">
        <v>2816</v>
      </c>
      <c r="C612" s="1019"/>
      <c r="D612" s="1018"/>
      <c r="E612" s="1018"/>
      <c r="F612" s="839" t="s">
        <v>2025</v>
      </c>
      <c r="G612" s="639">
        <v>13</v>
      </c>
      <c r="H612" s="496" t="s">
        <v>2816</v>
      </c>
      <c r="I612" s="996" t="s">
        <v>1739</v>
      </c>
      <c r="J612" s="664"/>
      <c r="K612" s="722">
        <v>1</v>
      </c>
      <c r="L612" s="677">
        <v>14.21</v>
      </c>
      <c r="M612" s="678"/>
      <c r="N612" s="679"/>
      <c r="O612" s="678"/>
      <c r="P612" s="678"/>
      <c r="Q612" s="678"/>
      <c r="R612" s="677">
        <v>14.21</v>
      </c>
      <c r="S612" s="677">
        <v>14.21</v>
      </c>
      <c r="T612" s="494"/>
      <c r="U612" s="495"/>
      <c r="X612" s="838"/>
      <c r="AB612" s="838"/>
      <c r="AC612" s="838"/>
      <c r="AD612" s="838"/>
      <c r="AE612" s="838"/>
      <c r="AF612" s="838"/>
      <c r="AG612" s="838"/>
    </row>
    <row r="613" spans="1:35">
      <c r="A613" s="769">
        <v>3</v>
      </c>
      <c r="B613" s="459" t="s">
        <v>2817</v>
      </c>
      <c r="C613" s="1019"/>
      <c r="D613" s="1018"/>
      <c r="E613" s="1018"/>
      <c r="F613" s="839" t="s">
        <v>2240</v>
      </c>
      <c r="G613" s="639">
        <v>13</v>
      </c>
      <c r="H613" s="496" t="s">
        <v>2817</v>
      </c>
      <c r="I613" s="996" t="s">
        <v>1740</v>
      </c>
      <c r="J613" s="664"/>
      <c r="K613" s="722">
        <v>1</v>
      </c>
      <c r="L613" s="677">
        <v>7.18</v>
      </c>
      <c r="M613" s="678"/>
      <c r="N613" s="679"/>
      <c r="O613" s="678"/>
      <c r="P613" s="678"/>
      <c r="Q613" s="678"/>
      <c r="R613" s="677">
        <v>7.18</v>
      </c>
      <c r="S613" s="677">
        <v>7.18</v>
      </c>
      <c r="T613" s="494"/>
      <c r="U613" s="495"/>
      <c r="X613" s="838"/>
      <c r="AB613" s="838"/>
      <c r="AC613" s="838"/>
      <c r="AD613" s="838"/>
      <c r="AE613" s="838"/>
      <c r="AF613" s="838"/>
      <c r="AG613" s="838"/>
    </row>
    <row r="614" spans="1:35">
      <c r="A614" s="769">
        <v>3</v>
      </c>
      <c r="B614" s="459" t="s">
        <v>2818</v>
      </c>
      <c r="C614" s="1019"/>
      <c r="D614" s="1018"/>
      <c r="E614" s="1018"/>
      <c r="F614" s="950" t="s">
        <v>2244</v>
      </c>
      <c r="G614" s="639">
        <v>13</v>
      </c>
      <c r="H614" s="496" t="s">
        <v>2818</v>
      </c>
      <c r="I614" s="996" t="s">
        <v>1741</v>
      </c>
      <c r="J614" s="664"/>
      <c r="K614" s="722">
        <v>1</v>
      </c>
      <c r="L614" s="677">
        <v>32.08</v>
      </c>
      <c r="M614" s="678"/>
      <c r="N614" s="679"/>
      <c r="O614" s="678"/>
      <c r="P614" s="678"/>
      <c r="Q614" s="678"/>
      <c r="R614" s="677">
        <v>32.08</v>
      </c>
      <c r="S614" s="677">
        <v>32.08</v>
      </c>
      <c r="T614" s="494"/>
      <c r="U614" s="495"/>
      <c r="X614" s="838"/>
      <c r="AB614" s="838"/>
      <c r="AC614" s="838"/>
      <c r="AD614" s="838"/>
      <c r="AE614" s="838"/>
      <c r="AF614" s="838"/>
      <c r="AG614" s="838"/>
    </row>
    <row r="615" spans="1:35">
      <c r="A615" s="769">
        <v>3</v>
      </c>
      <c r="B615" s="459" t="s">
        <v>2819</v>
      </c>
      <c r="C615" s="1019"/>
      <c r="D615" s="1018"/>
      <c r="E615" s="1018"/>
      <c r="F615" s="950" t="s">
        <v>2248</v>
      </c>
      <c r="G615" s="639">
        <v>13</v>
      </c>
      <c r="H615" s="496" t="s">
        <v>2819</v>
      </c>
      <c r="I615" s="996" t="s">
        <v>1742</v>
      </c>
      <c r="J615" s="664"/>
      <c r="K615" s="722">
        <v>1</v>
      </c>
      <c r="L615" s="677">
        <v>9.26</v>
      </c>
      <c r="M615" s="678"/>
      <c r="N615" s="679"/>
      <c r="O615" s="678"/>
      <c r="P615" s="678"/>
      <c r="Q615" s="678"/>
      <c r="R615" s="677">
        <v>9.26</v>
      </c>
      <c r="S615" s="677">
        <v>9.26</v>
      </c>
      <c r="T615" s="494"/>
      <c r="U615" s="495"/>
      <c r="X615" s="838"/>
      <c r="AB615" s="838"/>
      <c r="AC615" s="838"/>
      <c r="AD615" s="838"/>
      <c r="AE615" s="838"/>
      <c r="AF615" s="838"/>
      <c r="AG615" s="838"/>
    </row>
    <row r="616" spans="1:35">
      <c r="A616" s="769">
        <v>3</v>
      </c>
      <c r="B616" s="459" t="s">
        <v>2820</v>
      </c>
      <c r="C616" s="1019"/>
      <c r="D616" s="1018"/>
      <c r="E616" s="1018"/>
      <c r="F616" s="839" t="s">
        <v>2250</v>
      </c>
      <c r="G616" s="639">
        <v>13</v>
      </c>
      <c r="H616" s="496" t="s">
        <v>2820</v>
      </c>
      <c r="I616" s="996" t="s">
        <v>1743</v>
      </c>
      <c r="J616" s="664"/>
      <c r="K616" s="722">
        <v>1</v>
      </c>
      <c r="L616" s="677">
        <v>25.57</v>
      </c>
      <c r="M616" s="678"/>
      <c r="N616" s="679"/>
      <c r="O616" s="678"/>
      <c r="P616" s="678"/>
      <c r="Q616" s="678"/>
      <c r="R616" s="677">
        <v>25.57</v>
      </c>
      <c r="S616" s="677">
        <v>25.57</v>
      </c>
      <c r="T616" s="494"/>
      <c r="U616" s="495"/>
      <c r="X616" s="838"/>
      <c r="AB616" s="838"/>
      <c r="AC616" s="838"/>
      <c r="AD616" s="838"/>
      <c r="AE616" s="838"/>
      <c r="AF616" s="838"/>
      <c r="AG616" s="838"/>
    </row>
    <row r="617" spans="1:35">
      <c r="A617" s="769">
        <v>3</v>
      </c>
      <c r="B617" s="459" t="s">
        <v>2821</v>
      </c>
      <c r="C617" s="1019"/>
      <c r="D617" s="1018"/>
      <c r="E617" s="1018"/>
      <c r="F617" s="839" t="s">
        <v>2254</v>
      </c>
      <c r="G617" s="639">
        <v>13</v>
      </c>
      <c r="H617" s="496" t="s">
        <v>2821</v>
      </c>
      <c r="I617" s="996" t="s">
        <v>1744</v>
      </c>
      <c r="J617" s="664"/>
      <c r="K617" s="722">
        <v>1</v>
      </c>
      <c r="L617" s="677">
        <v>9.6199999999999992</v>
      </c>
      <c r="M617" s="678"/>
      <c r="N617" s="679"/>
      <c r="O617" s="678"/>
      <c r="P617" s="678"/>
      <c r="Q617" s="678"/>
      <c r="R617" s="677">
        <v>9.6199999999999992</v>
      </c>
      <c r="S617" s="677">
        <v>9.6199999999999992</v>
      </c>
      <c r="T617" s="494"/>
      <c r="U617" s="495"/>
      <c r="X617" s="838"/>
      <c r="AB617" s="838"/>
      <c r="AC617" s="838"/>
      <c r="AD617" s="838"/>
      <c r="AE617" s="838"/>
      <c r="AF617" s="838"/>
      <c r="AG617" s="838"/>
    </row>
    <row r="618" spans="1:35">
      <c r="A618" s="769">
        <v>3</v>
      </c>
      <c r="B618" s="459" t="s">
        <v>2822</v>
      </c>
      <c r="C618" s="1019"/>
      <c r="D618" s="1018"/>
      <c r="E618" s="1018"/>
      <c r="F618" s="839" t="s">
        <v>2258</v>
      </c>
      <c r="G618" s="639">
        <v>13</v>
      </c>
      <c r="H618" s="496" t="s">
        <v>2822</v>
      </c>
      <c r="I618" s="996" t="s">
        <v>1745</v>
      </c>
      <c r="J618" s="664"/>
      <c r="K618" s="722">
        <v>1</v>
      </c>
      <c r="L618" s="677">
        <v>9.85</v>
      </c>
      <c r="M618" s="678"/>
      <c r="N618" s="679"/>
      <c r="O618" s="678"/>
      <c r="P618" s="678"/>
      <c r="Q618" s="678"/>
      <c r="R618" s="677">
        <v>9.85</v>
      </c>
      <c r="S618" s="677">
        <v>9.85</v>
      </c>
      <c r="T618" s="494"/>
      <c r="U618" s="495"/>
      <c r="X618" s="838"/>
      <c r="AB618" s="838"/>
      <c r="AC618" s="838"/>
      <c r="AD618" s="838"/>
      <c r="AE618" s="838"/>
      <c r="AF618" s="838"/>
      <c r="AG618" s="838"/>
    </row>
    <row r="619" spans="1:35">
      <c r="A619" s="769">
        <v>3</v>
      </c>
      <c r="B619" s="459" t="s">
        <v>2823</v>
      </c>
      <c r="C619" s="1019"/>
      <c r="D619" s="1018"/>
      <c r="E619" s="1018"/>
      <c r="F619" s="839" t="s">
        <v>2260</v>
      </c>
      <c r="G619" s="639">
        <v>13</v>
      </c>
      <c r="H619" s="496" t="s">
        <v>2823</v>
      </c>
      <c r="I619" s="996" t="s">
        <v>1747</v>
      </c>
      <c r="J619" s="664"/>
      <c r="K619" s="722">
        <v>1</v>
      </c>
      <c r="L619" s="677">
        <v>3.49</v>
      </c>
      <c r="M619" s="678"/>
      <c r="N619" s="679"/>
      <c r="O619" s="678"/>
      <c r="P619" s="678"/>
      <c r="Q619" s="678"/>
      <c r="R619" s="677">
        <v>3.49</v>
      </c>
      <c r="S619" s="677">
        <v>3.49</v>
      </c>
      <c r="T619" s="494"/>
      <c r="U619" s="495"/>
      <c r="X619" s="838"/>
      <c r="AB619" s="838"/>
      <c r="AC619" s="838"/>
      <c r="AD619" s="838"/>
      <c r="AE619" s="838"/>
      <c r="AF619" s="838"/>
      <c r="AG619" s="838"/>
    </row>
    <row r="620" spans="1:35">
      <c r="A620" s="769">
        <v>3</v>
      </c>
      <c r="B620" s="459" t="s">
        <v>2824</v>
      </c>
      <c r="C620" s="1019"/>
      <c r="D620" s="1018"/>
      <c r="E620" s="1018"/>
      <c r="F620" s="839" t="s">
        <v>2264</v>
      </c>
      <c r="G620" s="639">
        <v>13</v>
      </c>
      <c r="H620" s="496" t="s">
        <v>2824</v>
      </c>
      <c r="I620" s="996" t="s">
        <v>1565</v>
      </c>
      <c r="J620" s="664"/>
      <c r="K620" s="722">
        <v>1</v>
      </c>
      <c r="L620" s="677">
        <v>3.4</v>
      </c>
      <c r="M620" s="678"/>
      <c r="N620" s="679"/>
      <c r="O620" s="678"/>
      <c r="P620" s="678"/>
      <c r="Q620" s="678"/>
      <c r="R620" s="677">
        <v>3.4</v>
      </c>
      <c r="S620" s="677">
        <v>3.4</v>
      </c>
      <c r="T620" s="494"/>
      <c r="U620" s="495"/>
      <c r="X620" s="838"/>
      <c r="AB620" s="838"/>
      <c r="AC620" s="838"/>
      <c r="AD620" s="838"/>
      <c r="AE620" s="838"/>
      <c r="AF620" s="838"/>
      <c r="AG620" s="838"/>
    </row>
    <row r="621" spans="1:35">
      <c r="A621" s="769">
        <v>3</v>
      </c>
      <c r="B621" s="459" t="s">
        <v>2825</v>
      </c>
      <c r="C621" s="1019"/>
      <c r="D621" s="1018"/>
      <c r="E621" s="1018"/>
      <c r="F621" s="839" t="s">
        <v>2266</v>
      </c>
      <c r="G621" s="639">
        <v>13</v>
      </c>
      <c r="H621" s="496" t="s">
        <v>2825</v>
      </c>
      <c r="I621" s="996" t="s">
        <v>1749</v>
      </c>
      <c r="J621" s="664"/>
      <c r="K621" s="722">
        <v>1</v>
      </c>
      <c r="L621" s="677">
        <v>12.85</v>
      </c>
      <c r="M621" s="678"/>
      <c r="N621" s="679"/>
      <c r="O621" s="678"/>
      <c r="P621" s="678"/>
      <c r="Q621" s="678"/>
      <c r="R621" s="677">
        <v>12.85</v>
      </c>
      <c r="S621" s="677">
        <v>12.85</v>
      </c>
      <c r="T621" s="494"/>
      <c r="U621" s="495"/>
      <c r="X621" s="838"/>
      <c r="AB621" s="838"/>
      <c r="AC621" s="838"/>
      <c r="AD621" s="838"/>
      <c r="AE621" s="838"/>
      <c r="AF621" s="838"/>
      <c r="AG621" s="838"/>
    </row>
    <row r="622" spans="1:35">
      <c r="A622" s="769">
        <v>3</v>
      </c>
      <c r="B622" s="459" t="s">
        <v>2826</v>
      </c>
      <c r="C622" s="1019"/>
      <c r="D622" s="1018"/>
      <c r="E622" s="1018"/>
      <c r="F622" s="839" t="s">
        <v>2268</v>
      </c>
      <c r="G622" s="639">
        <v>13</v>
      </c>
      <c r="H622" s="496" t="s">
        <v>2826</v>
      </c>
      <c r="I622" s="996" t="s">
        <v>1750</v>
      </c>
      <c r="J622" s="664"/>
      <c r="K622" s="722">
        <v>1</v>
      </c>
      <c r="L622" s="677">
        <v>41.02</v>
      </c>
      <c r="M622" s="678"/>
      <c r="N622" s="679"/>
      <c r="O622" s="678"/>
      <c r="P622" s="678"/>
      <c r="Q622" s="678"/>
      <c r="R622" s="677">
        <v>41.02</v>
      </c>
      <c r="S622" s="677">
        <v>41.02</v>
      </c>
      <c r="T622" s="494"/>
      <c r="U622" s="495"/>
      <c r="X622" s="838"/>
      <c r="AB622" s="838"/>
      <c r="AC622" s="838"/>
      <c r="AD622" s="838"/>
      <c r="AE622" s="838"/>
      <c r="AF622" s="838"/>
      <c r="AG622" s="838"/>
    </row>
    <row r="623" spans="1:35">
      <c r="A623" s="769">
        <v>3</v>
      </c>
      <c r="B623" s="459" t="s">
        <v>2827</v>
      </c>
      <c r="C623" s="1019"/>
      <c r="D623" s="1018"/>
      <c r="E623" s="1018"/>
      <c r="F623" s="839" t="s">
        <v>2270</v>
      </c>
      <c r="G623" s="639">
        <v>13</v>
      </c>
      <c r="H623" s="496" t="s">
        <v>2827</v>
      </c>
      <c r="I623" s="996" t="s">
        <v>1557</v>
      </c>
      <c r="J623" s="664"/>
      <c r="K623" s="722">
        <v>1</v>
      </c>
      <c r="L623" s="677">
        <v>13.33</v>
      </c>
      <c r="M623" s="678"/>
      <c r="N623" s="679"/>
      <c r="O623" s="678"/>
      <c r="P623" s="678"/>
      <c r="Q623" s="678"/>
      <c r="R623" s="677">
        <v>13.33</v>
      </c>
      <c r="S623" s="677">
        <v>13.33</v>
      </c>
      <c r="T623" s="494"/>
      <c r="U623" s="495"/>
      <c r="X623" s="838"/>
      <c r="AB623" s="838"/>
      <c r="AC623" s="838"/>
      <c r="AD623" s="838"/>
      <c r="AE623" s="838"/>
      <c r="AF623" s="838"/>
      <c r="AG623" s="838"/>
    </row>
    <row r="624" spans="1:35">
      <c r="A624" s="769">
        <v>3</v>
      </c>
      <c r="B624" s="459" t="s">
        <v>2828</v>
      </c>
      <c r="C624" s="1019"/>
      <c r="D624" s="1018"/>
      <c r="E624" s="1018"/>
      <c r="F624" s="839" t="s">
        <v>2272</v>
      </c>
      <c r="G624" s="639">
        <v>13</v>
      </c>
      <c r="H624" s="496" t="s">
        <v>2828</v>
      </c>
      <c r="I624" s="996" t="s">
        <v>1751</v>
      </c>
      <c r="J624" s="664"/>
      <c r="K624" s="722">
        <v>1</v>
      </c>
      <c r="L624" s="677">
        <v>4.07</v>
      </c>
      <c r="M624" s="678"/>
      <c r="N624" s="679"/>
      <c r="O624" s="678"/>
      <c r="P624" s="678"/>
      <c r="Q624" s="678"/>
      <c r="R624" s="677">
        <v>4.07</v>
      </c>
      <c r="S624" s="677">
        <v>4.07</v>
      </c>
      <c r="T624" s="494"/>
      <c r="U624" s="495"/>
      <c r="X624" s="838"/>
      <c r="AB624" s="838"/>
      <c r="AC624" s="838"/>
      <c r="AD624" s="838"/>
      <c r="AE624" s="838"/>
      <c r="AF624" s="838"/>
      <c r="AG624" s="838"/>
    </row>
    <row r="625" spans="1:35">
      <c r="A625" s="769">
        <v>3</v>
      </c>
      <c r="B625" s="459" t="s">
        <v>2829</v>
      </c>
      <c r="C625" s="1019"/>
      <c r="D625" s="1018"/>
      <c r="E625" s="1018"/>
      <c r="F625" s="839" t="s">
        <v>2273</v>
      </c>
      <c r="G625" s="639">
        <v>13</v>
      </c>
      <c r="H625" s="496" t="s">
        <v>2829</v>
      </c>
      <c r="I625" s="996" t="s">
        <v>1752</v>
      </c>
      <c r="J625" s="664"/>
      <c r="K625" s="722">
        <v>1</v>
      </c>
      <c r="L625" s="677">
        <v>4.07</v>
      </c>
      <c r="M625" s="678"/>
      <c r="N625" s="679"/>
      <c r="O625" s="678"/>
      <c r="P625" s="678"/>
      <c r="Q625" s="678"/>
      <c r="R625" s="677">
        <v>4.07</v>
      </c>
      <c r="S625" s="677">
        <v>4.07</v>
      </c>
      <c r="T625" s="494"/>
      <c r="U625" s="495"/>
      <c r="X625" s="838"/>
      <c r="AB625" s="838"/>
      <c r="AC625" s="838"/>
      <c r="AD625" s="838"/>
      <c r="AE625" s="838"/>
      <c r="AF625" s="838"/>
      <c r="AG625" s="838"/>
    </row>
    <row r="626" spans="1:35">
      <c r="A626" s="769">
        <v>3</v>
      </c>
      <c r="B626" s="459" t="s">
        <v>2830</v>
      </c>
      <c r="C626" s="1019"/>
      <c r="D626" s="1018"/>
      <c r="E626" s="1018"/>
      <c r="F626" s="839" t="s">
        <v>2278</v>
      </c>
      <c r="G626" s="639">
        <v>13</v>
      </c>
      <c r="H626" s="496" t="s">
        <v>2830</v>
      </c>
      <c r="I626" s="996" t="s">
        <v>1753</v>
      </c>
      <c r="J626" s="664"/>
      <c r="K626" s="722">
        <v>1</v>
      </c>
      <c r="L626" s="677">
        <v>4.37</v>
      </c>
      <c r="M626" s="678"/>
      <c r="N626" s="679"/>
      <c r="O626" s="678"/>
      <c r="P626" s="678"/>
      <c r="Q626" s="678"/>
      <c r="R626" s="677">
        <v>4.37</v>
      </c>
      <c r="S626" s="677">
        <v>4.37</v>
      </c>
      <c r="T626" s="494"/>
      <c r="U626" s="495"/>
      <c r="X626" s="838"/>
      <c r="AB626" s="838"/>
      <c r="AC626" s="838"/>
      <c r="AD626" s="838"/>
      <c r="AE626" s="838"/>
      <c r="AF626" s="838"/>
      <c r="AG626" s="838"/>
    </row>
    <row r="627" spans="1:35">
      <c r="A627" s="769">
        <v>3</v>
      </c>
      <c r="B627" s="459" t="s">
        <v>2831</v>
      </c>
      <c r="C627" s="1019"/>
      <c r="D627" s="1018"/>
      <c r="E627" s="1018"/>
      <c r="F627" s="839" t="s">
        <v>2282</v>
      </c>
      <c r="G627" s="639">
        <v>13</v>
      </c>
      <c r="H627" s="496" t="s">
        <v>2831</v>
      </c>
      <c r="I627" s="996" t="s">
        <v>1794</v>
      </c>
      <c r="J627" s="664"/>
      <c r="K627" s="722">
        <v>1</v>
      </c>
      <c r="L627" s="677">
        <v>26.68</v>
      </c>
      <c r="M627" s="678"/>
      <c r="N627" s="679"/>
      <c r="O627" s="678"/>
      <c r="P627" s="678"/>
      <c r="Q627" s="678"/>
      <c r="R627" s="677">
        <v>26.68</v>
      </c>
      <c r="S627" s="677">
        <v>26.68</v>
      </c>
      <c r="T627" s="494"/>
      <c r="U627" s="495"/>
      <c r="X627" s="838"/>
      <c r="AB627" s="838"/>
      <c r="AC627" s="838"/>
      <c r="AD627" s="838"/>
      <c r="AE627" s="838"/>
      <c r="AF627" s="838"/>
      <c r="AG627" s="838"/>
    </row>
    <row r="628" spans="1:35">
      <c r="A628" s="769">
        <v>3</v>
      </c>
      <c r="B628" s="459" t="s">
        <v>2832</v>
      </c>
      <c r="C628" s="1019"/>
      <c r="D628" s="1018"/>
      <c r="E628" s="1018"/>
      <c r="F628" s="839" t="s">
        <v>1994</v>
      </c>
      <c r="G628" s="639">
        <v>13</v>
      </c>
      <c r="H628" s="496" t="s">
        <v>2832</v>
      </c>
      <c r="I628" s="996" t="s">
        <v>1757</v>
      </c>
      <c r="J628" s="664"/>
      <c r="K628" s="722">
        <v>1</v>
      </c>
      <c r="L628" s="677">
        <v>4.63</v>
      </c>
      <c r="M628" s="678"/>
      <c r="N628" s="679"/>
      <c r="O628" s="678"/>
      <c r="P628" s="678"/>
      <c r="Q628" s="678"/>
      <c r="R628" s="677">
        <v>4.63</v>
      </c>
      <c r="S628" s="677">
        <v>4.63</v>
      </c>
      <c r="T628" s="494"/>
      <c r="U628" s="495"/>
      <c r="X628" s="838"/>
      <c r="AB628" s="838"/>
      <c r="AC628" s="838"/>
      <c r="AD628" s="838"/>
      <c r="AE628" s="838"/>
      <c r="AF628" s="838"/>
      <c r="AG628" s="838"/>
    </row>
    <row r="629" spans="1:35">
      <c r="A629" s="769">
        <v>3</v>
      </c>
      <c r="B629" s="459" t="s">
        <v>2833</v>
      </c>
      <c r="C629" s="1019"/>
      <c r="D629" s="1018"/>
      <c r="E629" s="1018"/>
      <c r="F629" s="1037" t="s">
        <v>1995</v>
      </c>
      <c r="G629" s="639">
        <v>13</v>
      </c>
      <c r="H629" s="496" t="s">
        <v>2833</v>
      </c>
      <c r="I629" s="996" t="s">
        <v>1644</v>
      </c>
      <c r="J629" s="664"/>
      <c r="K629" s="722">
        <v>1</v>
      </c>
      <c r="L629" s="677">
        <v>67.08</v>
      </c>
      <c r="M629" s="678"/>
      <c r="N629" s="679"/>
      <c r="O629" s="678"/>
      <c r="P629" s="678"/>
      <c r="Q629" s="678"/>
      <c r="R629" s="677">
        <v>67.08</v>
      </c>
      <c r="S629" s="677">
        <v>67.08</v>
      </c>
      <c r="T629" s="494"/>
      <c r="U629" s="495"/>
      <c r="X629" s="961"/>
      <c r="AB629" s="961"/>
      <c r="AC629" s="961"/>
      <c r="AD629" s="961"/>
      <c r="AE629" s="961"/>
      <c r="AF629" s="961"/>
      <c r="AG629" s="961"/>
    </row>
    <row r="630" spans="1:35">
      <c r="A630" s="769">
        <v>3</v>
      </c>
      <c r="B630" s="459" t="s">
        <v>2834</v>
      </c>
      <c r="C630" s="1019"/>
      <c r="D630" s="1018"/>
      <c r="E630" s="1018"/>
      <c r="F630" s="1037" t="s">
        <v>1996</v>
      </c>
      <c r="G630" s="639">
        <v>13</v>
      </c>
      <c r="H630" s="496" t="s">
        <v>2834</v>
      </c>
      <c r="I630" s="996" t="s">
        <v>1758</v>
      </c>
      <c r="J630" s="664"/>
      <c r="K630" s="722">
        <v>1</v>
      </c>
      <c r="L630" s="677">
        <v>51.61</v>
      </c>
      <c r="M630" s="678"/>
      <c r="N630" s="679"/>
      <c r="O630" s="678"/>
      <c r="P630" s="678"/>
      <c r="Q630" s="678"/>
      <c r="R630" s="677">
        <v>51.61</v>
      </c>
      <c r="S630" s="677">
        <v>51.61</v>
      </c>
      <c r="T630" s="494"/>
      <c r="U630" s="495"/>
      <c r="X630" s="961"/>
      <c r="AB630" s="961"/>
      <c r="AC630" s="961"/>
      <c r="AD630" s="961"/>
      <c r="AE630" s="961"/>
      <c r="AF630" s="961"/>
      <c r="AG630" s="961"/>
    </row>
    <row r="631" spans="1:35">
      <c r="A631" s="769">
        <v>3</v>
      </c>
      <c r="B631" s="459" t="s">
        <v>2835</v>
      </c>
      <c r="C631" s="1019"/>
      <c r="D631" s="1018"/>
      <c r="E631" s="1018"/>
      <c r="F631" s="1037" t="s">
        <v>1997</v>
      </c>
      <c r="G631" s="639">
        <v>13</v>
      </c>
      <c r="H631" s="496" t="s">
        <v>2835</v>
      </c>
      <c r="I631" s="996" t="s">
        <v>1755</v>
      </c>
      <c r="J631" s="664"/>
      <c r="K631" s="722">
        <v>1</v>
      </c>
      <c r="L631" s="677">
        <v>21.64</v>
      </c>
      <c r="M631" s="678"/>
      <c r="N631" s="679"/>
      <c r="O631" s="678"/>
      <c r="P631" s="678"/>
      <c r="Q631" s="678"/>
      <c r="R631" s="677">
        <v>21.64</v>
      </c>
      <c r="S631" s="677">
        <v>21.64</v>
      </c>
      <c r="T631" s="494"/>
      <c r="U631" s="495"/>
      <c r="X631" s="961"/>
      <c r="AB631" s="961"/>
      <c r="AC631" s="961"/>
      <c r="AD631" s="961"/>
      <c r="AE631" s="961"/>
      <c r="AF631" s="961"/>
      <c r="AG631" s="961"/>
    </row>
    <row r="632" spans="1:35">
      <c r="A632" s="769">
        <v>3</v>
      </c>
      <c r="B632" s="459" t="s">
        <v>2836</v>
      </c>
      <c r="C632" s="1019"/>
      <c r="D632" s="1018"/>
      <c r="E632" s="1018"/>
      <c r="F632" s="1037" t="s">
        <v>1998</v>
      </c>
      <c r="G632" s="639">
        <v>13</v>
      </c>
      <c r="H632" s="496" t="s">
        <v>2836</v>
      </c>
      <c r="I632" s="996" t="s">
        <v>1712</v>
      </c>
      <c r="J632" s="664"/>
      <c r="K632" s="722">
        <v>1</v>
      </c>
      <c r="L632" s="677">
        <v>12.23</v>
      </c>
      <c r="M632" s="678"/>
      <c r="N632" s="679"/>
      <c r="O632" s="678"/>
      <c r="P632" s="678"/>
      <c r="Q632" s="678"/>
      <c r="R632" s="677">
        <v>12.23</v>
      </c>
      <c r="S632" s="677">
        <v>12.23</v>
      </c>
      <c r="T632" s="494"/>
      <c r="U632" s="495"/>
      <c r="X632" s="961"/>
      <c r="AB632" s="961"/>
      <c r="AC632" s="961"/>
      <c r="AD632" s="961"/>
      <c r="AE632" s="961"/>
      <c r="AF632" s="961"/>
      <c r="AG632" s="961"/>
    </row>
    <row r="633" spans="1:35">
      <c r="A633" s="769">
        <v>3</v>
      </c>
      <c r="B633" s="459" t="s">
        <v>2837</v>
      </c>
      <c r="C633" s="1019"/>
      <c r="D633" s="1018"/>
      <c r="E633" s="1018"/>
      <c r="F633" s="1037" t="s">
        <v>1999</v>
      </c>
      <c r="G633" s="639">
        <v>13</v>
      </c>
      <c r="H633" s="496" t="s">
        <v>2837</v>
      </c>
      <c r="I633" s="996" t="s">
        <v>1748</v>
      </c>
      <c r="J633" s="664"/>
      <c r="K633" s="722">
        <v>1</v>
      </c>
      <c r="L633" s="677">
        <v>31.42</v>
      </c>
      <c r="M633" s="678"/>
      <c r="N633" s="679"/>
      <c r="O633" s="678"/>
      <c r="P633" s="678"/>
      <c r="Q633" s="678"/>
      <c r="R633" s="677">
        <v>31.42</v>
      </c>
      <c r="S633" s="677">
        <v>31.42</v>
      </c>
      <c r="T633" s="494"/>
      <c r="U633" s="495"/>
      <c r="X633" s="961"/>
      <c r="AB633" s="961"/>
      <c r="AC633" s="961"/>
      <c r="AD633" s="961"/>
      <c r="AE633" s="961"/>
      <c r="AF633" s="961"/>
      <c r="AG633" s="961"/>
    </row>
    <row r="634" spans="1:35">
      <c r="A634" s="769">
        <v>3</v>
      </c>
      <c r="B634" s="459" t="s">
        <v>2838</v>
      </c>
      <c r="C634" s="1019"/>
      <c r="D634" s="1018"/>
      <c r="E634" s="1018"/>
      <c r="F634" s="1037" t="s">
        <v>2000</v>
      </c>
      <c r="G634" s="639">
        <v>13</v>
      </c>
      <c r="H634" s="496" t="s">
        <v>2838</v>
      </c>
      <c r="I634" s="996" t="s">
        <v>1746</v>
      </c>
      <c r="J634" s="664"/>
      <c r="K634" s="722">
        <v>1</v>
      </c>
      <c r="L634" s="677">
        <v>16.3</v>
      </c>
      <c r="M634" s="678"/>
      <c r="N634" s="679"/>
      <c r="O634" s="678"/>
      <c r="P634" s="678"/>
      <c r="Q634" s="678"/>
      <c r="R634" s="677">
        <v>16.3</v>
      </c>
      <c r="S634" s="677">
        <v>16.3</v>
      </c>
      <c r="T634" s="494"/>
      <c r="U634" s="495"/>
      <c r="X634" s="961"/>
      <c r="AB634" s="961"/>
      <c r="AC634" s="961"/>
      <c r="AD634" s="961"/>
      <c r="AE634" s="961"/>
      <c r="AF634" s="961"/>
      <c r="AG634" s="961"/>
    </row>
    <row r="635" spans="1:35" ht="30">
      <c r="A635" s="461">
        <v>2</v>
      </c>
      <c r="B635" s="459" t="s">
        <v>2220</v>
      </c>
      <c r="C635" s="1019" t="s">
        <v>102</v>
      </c>
      <c r="D635" s="1018">
        <v>88484</v>
      </c>
      <c r="E635" s="1018" t="s">
        <v>106</v>
      </c>
      <c r="F635" s="457">
        <v>2</v>
      </c>
      <c r="G635" s="639">
        <v>13</v>
      </c>
      <c r="H635" s="493" t="s">
        <v>2220</v>
      </c>
      <c r="I635" s="695" t="s">
        <v>361</v>
      </c>
      <c r="J635" s="701"/>
      <c r="K635" s="696"/>
      <c r="L635" s="742"/>
      <c r="M635" s="692"/>
      <c r="N635" s="692"/>
      <c r="O635" s="692"/>
      <c r="P635" s="692"/>
      <c r="Q635" s="692"/>
      <c r="R635" s="494"/>
      <c r="S635" s="494"/>
      <c r="T635" s="692">
        <v>425.96</v>
      </c>
      <c r="U635" s="244" t="s">
        <v>111</v>
      </c>
      <c r="X635" s="647"/>
      <c r="AB635" s="647"/>
      <c r="AC635" s="647"/>
      <c r="AD635" s="647"/>
      <c r="AE635" s="647"/>
      <c r="AF635" s="647"/>
      <c r="AG635" s="647"/>
      <c r="AH635" s="462"/>
      <c r="AI635" s="462"/>
    </row>
    <row r="636" spans="1:35">
      <c r="A636" s="769">
        <v>3</v>
      </c>
      <c r="B636" s="459" t="s">
        <v>2839</v>
      </c>
      <c r="C636" s="1019"/>
      <c r="D636" s="1018"/>
      <c r="E636" s="1018"/>
      <c r="F636" s="839" t="s">
        <v>2027</v>
      </c>
      <c r="G636" s="639">
        <v>13</v>
      </c>
      <c r="H636" s="496" t="s">
        <v>2839</v>
      </c>
      <c r="I636" s="996" t="s">
        <v>1795</v>
      </c>
      <c r="J636" s="664"/>
      <c r="K636" s="722">
        <v>1</v>
      </c>
      <c r="L636" s="677"/>
      <c r="M636" s="678"/>
      <c r="N636" s="679"/>
      <c r="O636" s="678"/>
      <c r="P636" s="678"/>
      <c r="Q636" s="678"/>
      <c r="R636" s="677"/>
      <c r="S636" s="677">
        <v>425.96</v>
      </c>
      <c r="T636" s="494"/>
      <c r="U636" s="495"/>
      <c r="X636" s="838"/>
      <c r="AB636" s="838"/>
      <c r="AC636" s="838"/>
      <c r="AD636" s="838"/>
      <c r="AE636" s="838"/>
      <c r="AF636" s="838"/>
      <c r="AG636" s="838"/>
    </row>
    <row r="637" spans="1:35" ht="45">
      <c r="A637" s="769">
        <v>2</v>
      </c>
      <c r="B637" s="459" t="s">
        <v>2221</v>
      </c>
      <c r="C637" s="1019" t="s">
        <v>102</v>
      </c>
      <c r="D637" s="1018">
        <v>88488</v>
      </c>
      <c r="E637" s="1018" t="s">
        <v>106</v>
      </c>
      <c r="F637" s="457">
        <v>3</v>
      </c>
      <c r="G637" s="639">
        <v>13</v>
      </c>
      <c r="H637" s="493" t="s">
        <v>2221</v>
      </c>
      <c r="I637" s="695" t="s">
        <v>363</v>
      </c>
      <c r="J637" s="701"/>
      <c r="K637" s="696"/>
      <c r="L637" s="742"/>
      <c r="M637" s="692"/>
      <c r="N637" s="692"/>
      <c r="O637" s="692"/>
      <c r="P637" s="692"/>
      <c r="Q637" s="692"/>
      <c r="R637" s="494"/>
      <c r="S637" s="494"/>
      <c r="T637" s="692">
        <v>425.96</v>
      </c>
      <c r="U637" s="244" t="s">
        <v>111</v>
      </c>
      <c r="X637" s="786"/>
      <c r="AB637" s="786"/>
      <c r="AC637" s="786"/>
      <c r="AD637" s="786"/>
      <c r="AE637" s="786"/>
      <c r="AF637" s="786"/>
      <c r="AG637" s="786"/>
      <c r="AH637" s="462"/>
      <c r="AI637" s="462"/>
    </row>
    <row r="638" spans="1:35">
      <c r="A638" s="769">
        <v>3</v>
      </c>
      <c r="B638" s="459" t="s">
        <v>2840</v>
      </c>
      <c r="C638" s="1019"/>
      <c r="D638" s="1018"/>
      <c r="E638" s="1018"/>
      <c r="F638" s="962" t="s">
        <v>2032</v>
      </c>
      <c r="G638" s="639">
        <v>13</v>
      </c>
      <c r="H638" s="496" t="s">
        <v>2840</v>
      </c>
      <c r="I638" s="996" t="s">
        <v>1795</v>
      </c>
      <c r="J638" s="664"/>
      <c r="K638" s="722">
        <v>1</v>
      </c>
      <c r="L638" s="677"/>
      <c r="M638" s="678"/>
      <c r="N638" s="679"/>
      <c r="O638" s="678"/>
      <c r="P638" s="678"/>
      <c r="Q638" s="678"/>
      <c r="R638" s="677"/>
      <c r="S638" s="677">
        <v>425.96</v>
      </c>
      <c r="T638" s="494"/>
      <c r="U638" s="495"/>
      <c r="X638" s="838"/>
      <c r="AB638" s="838"/>
      <c r="AC638" s="838"/>
      <c r="AD638" s="838"/>
      <c r="AE638" s="838"/>
      <c r="AF638" s="838"/>
      <c r="AG638" s="838"/>
    </row>
    <row r="639" spans="1:35" ht="45">
      <c r="A639" s="769">
        <v>2</v>
      </c>
      <c r="B639" s="459" t="s">
        <v>2222</v>
      </c>
      <c r="C639" s="1019" t="s">
        <v>102</v>
      </c>
      <c r="D639" s="1018">
        <v>96130</v>
      </c>
      <c r="E639" s="1018" t="s">
        <v>106</v>
      </c>
      <c r="F639" s="457">
        <v>4</v>
      </c>
      <c r="G639" s="639">
        <v>13</v>
      </c>
      <c r="H639" s="493" t="s">
        <v>2222</v>
      </c>
      <c r="I639" s="695" t="s">
        <v>1397</v>
      </c>
      <c r="J639" s="701"/>
      <c r="K639" s="696"/>
      <c r="L639" s="741"/>
      <c r="M639" s="692"/>
      <c r="N639" s="692"/>
      <c r="O639" s="692"/>
      <c r="P639" s="689"/>
      <c r="Q639" s="692"/>
      <c r="R639" s="494"/>
      <c r="S639" s="494"/>
      <c r="T639" s="692">
        <v>678.82</v>
      </c>
      <c r="U639" s="244" t="s">
        <v>111</v>
      </c>
      <c r="X639" s="838"/>
      <c r="AB639" s="838"/>
      <c r="AC639" s="838"/>
      <c r="AD639" s="838"/>
      <c r="AE639" s="838"/>
      <c r="AF639" s="838"/>
      <c r="AG639" s="838"/>
    </row>
    <row r="640" spans="1:35">
      <c r="A640" s="769">
        <v>3</v>
      </c>
      <c r="B640" s="459" t="s">
        <v>2841</v>
      </c>
      <c r="C640" s="1019"/>
      <c r="D640" s="1018"/>
      <c r="E640" s="1018"/>
      <c r="F640" s="950" t="s">
        <v>2056</v>
      </c>
      <c r="G640" s="639">
        <v>13</v>
      </c>
      <c r="H640" s="496" t="s">
        <v>2841</v>
      </c>
      <c r="I640" s="996" t="s">
        <v>1796</v>
      </c>
      <c r="J640" s="664"/>
      <c r="K640" s="722">
        <v>1</v>
      </c>
      <c r="L640" s="677">
        <v>678.82</v>
      </c>
      <c r="M640" s="678"/>
      <c r="N640" s="679"/>
      <c r="O640" s="678"/>
      <c r="P640" s="678"/>
      <c r="Q640" s="678"/>
      <c r="R640" s="677">
        <v>678.82</v>
      </c>
      <c r="S640" s="677">
        <v>678.82</v>
      </c>
      <c r="T640" s="494"/>
      <c r="U640" s="495"/>
      <c r="X640" s="838"/>
      <c r="AB640" s="838"/>
      <c r="AC640" s="838"/>
      <c r="AD640" s="838"/>
      <c r="AE640" s="838"/>
      <c r="AF640" s="838"/>
      <c r="AG640" s="838"/>
    </row>
    <row r="641" spans="1:33" ht="30">
      <c r="A641" s="769">
        <v>2</v>
      </c>
      <c r="B641" s="459" t="s">
        <v>2223</v>
      </c>
      <c r="C641" s="1019" t="s">
        <v>102</v>
      </c>
      <c r="D641" s="1018">
        <v>88485</v>
      </c>
      <c r="E641" s="1018" t="s">
        <v>106</v>
      </c>
      <c r="F641" s="457">
        <v>5</v>
      </c>
      <c r="G641" s="639">
        <v>13</v>
      </c>
      <c r="H641" s="493" t="s">
        <v>2223</v>
      </c>
      <c r="I641" s="695" t="s">
        <v>362</v>
      </c>
      <c r="J641" s="701"/>
      <c r="K641" s="696"/>
      <c r="L641" s="741"/>
      <c r="M641" s="692"/>
      <c r="N641" s="692"/>
      <c r="O641" s="692"/>
      <c r="P641" s="689"/>
      <c r="Q641" s="692"/>
      <c r="R641" s="494"/>
      <c r="S641" s="494"/>
      <c r="T641" s="692">
        <v>678.82</v>
      </c>
      <c r="U641" s="244" t="s">
        <v>111</v>
      </c>
      <c r="X641" s="838"/>
      <c r="AB641" s="838"/>
      <c r="AC641" s="838"/>
      <c r="AD641" s="838"/>
      <c r="AE641" s="838"/>
      <c r="AF641" s="838"/>
      <c r="AG641" s="838"/>
    </row>
    <row r="642" spans="1:33">
      <c r="A642" s="769">
        <v>3</v>
      </c>
      <c r="B642" s="459" t="s">
        <v>2842</v>
      </c>
      <c r="C642" s="1019"/>
      <c r="D642" s="1018"/>
      <c r="E642" s="1018"/>
      <c r="F642" s="962" t="s">
        <v>2167</v>
      </c>
      <c r="G642" s="639">
        <v>13</v>
      </c>
      <c r="H642" s="496" t="s">
        <v>2842</v>
      </c>
      <c r="I642" s="996" t="s">
        <v>1796</v>
      </c>
      <c r="J642" s="664"/>
      <c r="K642" s="722">
        <v>1</v>
      </c>
      <c r="L642" s="677">
        <v>678.82</v>
      </c>
      <c r="M642" s="678"/>
      <c r="N642" s="679"/>
      <c r="O642" s="678"/>
      <c r="P642" s="678"/>
      <c r="Q642" s="678"/>
      <c r="R642" s="677">
        <v>678.82</v>
      </c>
      <c r="S642" s="677">
        <v>678.82</v>
      </c>
      <c r="T642" s="494"/>
      <c r="U642" s="495"/>
      <c r="X642" s="838"/>
      <c r="AB642" s="838"/>
      <c r="AC642" s="838"/>
      <c r="AD642" s="838"/>
      <c r="AE642" s="838"/>
      <c r="AF642" s="838"/>
      <c r="AG642" s="838"/>
    </row>
    <row r="643" spans="1:33" ht="45">
      <c r="A643" s="769">
        <v>2</v>
      </c>
      <c r="B643" s="459" t="s">
        <v>2224</v>
      </c>
      <c r="C643" s="1019" t="s">
        <v>102</v>
      </c>
      <c r="D643" s="1018">
        <v>88489</v>
      </c>
      <c r="E643" s="1018" t="s">
        <v>106</v>
      </c>
      <c r="F643" s="457">
        <v>6</v>
      </c>
      <c r="G643" s="639">
        <v>13</v>
      </c>
      <c r="H643" s="493" t="s">
        <v>2224</v>
      </c>
      <c r="I643" s="695" t="s">
        <v>364</v>
      </c>
      <c r="J643" s="701"/>
      <c r="K643" s="696"/>
      <c r="L643" s="741"/>
      <c r="M643" s="692"/>
      <c r="N643" s="692"/>
      <c r="O643" s="692"/>
      <c r="P643" s="689"/>
      <c r="Q643" s="692"/>
      <c r="R643" s="494"/>
      <c r="S643" s="494"/>
      <c r="T643" s="692">
        <v>678.82</v>
      </c>
      <c r="U643" s="244" t="s">
        <v>111</v>
      </c>
      <c r="X643" s="838"/>
      <c r="AB643" s="838"/>
      <c r="AC643" s="838"/>
      <c r="AD643" s="838"/>
      <c r="AE643" s="838"/>
      <c r="AF643" s="838"/>
      <c r="AG643" s="838"/>
    </row>
    <row r="644" spans="1:33">
      <c r="A644" s="769">
        <v>3</v>
      </c>
      <c r="B644" s="459" t="s">
        <v>2843</v>
      </c>
      <c r="C644" s="1019"/>
      <c r="D644" s="1018"/>
      <c r="E644" s="1018"/>
      <c r="F644" s="962" t="s">
        <v>2185</v>
      </c>
      <c r="G644" s="639">
        <v>13</v>
      </c>
      <c r="H644" s="496" t="s">
        <v>2843</v>
      </c>
      <c r="I644" s="996" t="s">
        <v>1796</v>
      </c>
      <c r="J644" s="664"/>
      <c r="K644" s="722">
        <v>1</v>
      </c>
      <c r="L644" s="677">
        <v>678.82</v>
      </c>
      <c r="M644" s="678"/>
      <c r="N644" s="679"/>
      <c r="O644" s="678"/>
      <c r="P644" s="678"/>
      <c r="Q644" s="678"/>
      <c r="R644" s="677">
        <v>678.82</v>
      </c>
      <c r="S644" s="677">
        <v>678.82</v>
      </c>
      <c r="T644" s="494"/>
      <c r="U644" s="495"/>
      <c r="X644" s="838"/>
      <c r="AB644" s="838"/>
      <c r="AC644" s="838"/>
      <c r="AD644" s="838"/>
      <c r="AE644" s="838"/>
      <c r="AF644" s="838"/>
      <c r="AG644" s="838"/>
    </row>
    <row r="645" spans="1:33">
      <c r="A645" s="769">
        <v>2</v>
      </c>
      <c r="B645" s="459" t="s">
        <v>2021</v>
      </c>
      <c r="C645" s="1018"/>
      <c r="D645" s="1018"/>
      <c r="E645" s="1020"/>
      <c r="F645" s="511">
        <v>0</v>
      </c>
      <c r="G645" s="639">
        <v>14</v>
      </c>
      <c r="H645" s="489" t="s">
        <v>2021</v>
      </c>
      <c r="I645" s="1010" t="s">
        <v>1642</v>
      </c>
      <c r="J645" s="490"/>
      <c r="K645" s="490"/>
      <c r="L645" s="690"/>
      <c r="M645" s="690"/>
      <c r="N645" s="691"/>
      <c r="O645" s="691"/>
      <c r="P645" s="691"/>
      <c r="Q645" s="691"/>
      <c r="R645" s="491"/>
      <c r="S645" s="491"/>
      <c r="T645" s="491"/>
      <c r="U645" s="492"/>
      <c r="X645" s="949"/>
      <c r="AB645" s="949"/>
      <c r="AC645" s="949"/>
      <c r="AD645" s="949"/>
      <c r="AE645" s="949"/>
      <c r="AF645" s="949"/>
      <c r="AG645" s="949"/>
    </row>
    <row r="646" spans="1:33" ht="45">
      <c r="A646" s="769">
        <v>2</v>
      </c>
      <c r="B646" s="660" t="s">
        <v>2225</v>
      </c>
      <c r="C646" s="661" t="s">
        <v>106</v>
      </c>
      <c r="D646" s="661">
        <v>10</v>
      </c>
      <c r="E646" s="661" t="s">
        <v>106</v>
      </c>
      <c r="F646" s="457">
        <v>1</v>
      </c>
      <c r="G646" s="639">
        <v>14</v>
      </c>
      <c r="H646" s="493" t="s">
        <v>2225</v>
      </c>
      <c r="I646" s="779" t="s">
        <v>1574</v>
      </c>
      <c r="J646" s="703"/>
      <c r="K646" s="696"/>
      <c r="L646" s="692"/>
      <c r="M646" s="692"/>
      <c r="N646" s="692"/>
      <c r="O646" s="692"/>
      <c r="P646" s="692"/>
      <c r="Q646" s="692"/>
      <c r="R646" s="494"/>
      <c r="S646" s="494"/>
      <c r="T646" s="692">
        <v>56.29</v>
      </c>
      <c r="U646" s="244" t="s">
        <v>111</v>
      </c>
      <c r="X646" s="838"/>
      <c r="AB646" s="838"/>
      <c r="AC646" s="838"/>
      <c r="AD646" s="838"/>
      <c r="AE646" s="838"/>
      <c r="AF646" s="838"/>
      <c r="AG646" s="838"/>
    </row>
    <row r="647" spans="1:33">
      <c r="A647" s="769">
        <v>3</v>
      </c>
      <c r="B647" s="459" t="s">
        <v>2844</v>
      </c>
      <c r="C647" s="1019"/>
      <c r="D647" s="1018"/>
      <c r="E647" s="1018"/>
      <c r="F647" s="872" t="s">
        <v>2025</v>
      </c>
      <c r="G647" s="639">
        <v>14</v>
      </c>
      <c r="H647" s="496" t="s">
        <v>2844</v>
      </c>
      <c r="I647" s="518" t="s">
        <v>1739</v>
      </c>
      <c r="J647" s="664"/>
      <c r="K647" s="1034">
        <v>1</v>
      </c>
      <c r="L647" s="677">
        <v>4.25</v>
      </c>
      <c r="M647" s="678"/>
      <c r="N647" s="679"/>
      <c r="O647" s="678"/>
      <c r="P647" s="678"/>
      <c r="Q647" s="678"/>
      <c r="R647" s="677">
        <v>4.25</v>
      </c>
      <c r="S647" s="677">
        <v>4.25</v>
      </c>
      <c r="T647" s="494"/>
      <c r="U647" s="495"/>
      <c r="X647" s="949"/>
      <c r="AB647" s="949"/>
      <c r="AC647" s="949"/>
      <c r="AD647" s="949"/>
      <c r="AE647" s="949"/>
      <c r="AF647" s="949"/>
      <c r="AG647" s="949"/>
    </row>
    <row r="648" spans="1:33">
      <c r="A648" s="769">
        <v>3</v>
      </c>
      <c r="B648" s="459" t="s">
        <v>2845</v>
      </c>
      <c r="C648" s="1019"/>
      <c r="D648" s="1018"/>
      <c r="E648" s="1018"/>
      <c r="F648" s="872" t="s">
        <v>2240</v>
      </c>
      <c r="G648" s="639">
        <v>14</v>
      </c>
      <c r="H648" s="496" t="s">
        <v>2845</v>
      </c>
      <c r="I648" s="518" t="s">
        <v>1740</v>
      </c>
      <c r="J648" s="664"/>
      <c r="K648" s="1034">
        <v>1</v>
      </c>
      <c r="L648" s="677">
        <v>3</v>
      </c>
      <c r="M648" s="678"/>
      <c r="N648" s="679"/>
      <c r="O648" s="678"/>
      <c r="P648" s="678"/>
      <c r="Q648" s="678"/>
      <c r="R648" s="677">
        <v>3</v>
      </c>
      <c r="S648" s="677">
        <v>3</v>
      </c>
      <c r="T648" s="494"/>
      <c r="U648" s="495"/>
      <c r="X648" s="838"/>
      <c r="AB648" s="838"/>
      <c r="AC648" s="838"/>
      <c r="AD648" s="838"/>
      <c r="AE648" s="838"/>
      <c r="AF648" s="838"/>
      <c r="AG648" s="838"/>
    </row>
    <row r="649" spans="1:33">
      <c r="A649" s="769">
        <v>3</v>
      </c>
      <c r="B649" s="459" t="s">
        <v>2846</v>
      </c>
      <c r="C649" s="1019"/>
      <c r="D649" s="1018"/>
      <c r="E649" s="1018"/>
      <c r="F649" s="872" t="s">
        <v>2244</v>
      </c>
      <c r="G649" s="639">
        <v>14</v>
      </c>
      <c r="H649" s="496" t="s">
        <v>2846</v>
      </c>
      <c r="I649" s="518" t="s">
        <v>1741</v>
      </c>
      <c r="J649" s="664"/>
      <c r="K649" s="1034">
        <v>1</v>
      </c>
      <c r="L649" s="677">
        <v>8.83</v>
      </c>
      <c r="M649" s="678"/>
      <c r="N649" s="679"/>
      <c r="O649" s="678"/>
      <c r="P649" s="678"/>
      <c r="Q649" s="678"/>
      <c r="R649" s="677">
        <v>8.83</v>
      </c>
      <c r="S649" s="677">
        <v>8.83</v>
      </c>
      <c r="T649" s="494"/>
      <c r="U649" s="495"/>
      <c r="X649" s="838"/>
      <c r="AB649" s="838"/>
      <c r="AC649" s="838"/>
      <c r="AD649" s="838"/>
      <c r="AE649" s="838"/>
      <c r="AF649" s="838"/>
      <c r="AG649" s="838"/>
    </row>
    <row r="650" spans="1:33">
      <c r="A650" s="769">
        <v>3</v>
      </c>
      <c r="B650" s="459" t="s">
        <v>2847</v>
      </c>
      <c r="C650" s="1019"/>
      <c r="D650" s="1018"/>
      <c r="E650" s="1018"/>
      <c r="F650" s="872" t="s">
        <v>2248</v>
      </c>
      <c r="G650" s="639">
        <v>14</v>
      </c>
      <c r="H650" s="496" t="s">
        <v>2847</v>
      </c>
      <c r="I650" s="518" t="s">
        <v>1742</v>
      </c>
      <c r="J650" s="664"/>
      <c r="K650" s="1034">
        <v>1</v>
      </c>
      <c r="L650" s="677">
        <v>2.15</v>
      </c>
      <c r="M650" s="678"/>
      <c r="N650" s="679"/>
      <c r="O650" s="678"/>
      <c r="P650" s="678"/>
      <c r="Q650" s="678"/>
      <c r="R650" s="677">
        <v>2.15</v>
      </c>
      <c r="S650" s="677">
        <v>2.15</v>
      </c>
      <c r="T650" s="494"/>
      <c r="U650" s="495"/>
      <c r="X650" s="838"/>
      <c r="AB650" s="838"/>
      <c r="AC650" s="838"/>
      <c r="AD650" s="838"/>
      <c r="AE650" s="838"/>
      <c r="AF650" s="838"/>
      <c r="AG650" s="838"/>
    </row>
    <row r="651" spans="1:33">
      <c r="A651" s="769">
        <v>3</v>
      </c>
      <c r="B651" s="459" t="s">
        <v>2848</v>
      </c>
      <c r="C651" s="1019"/>
      <c r="D651" s="1018"/>
      <c r="E651" s="1018"/>
      <c r="F651" s="872" t="s">
        <v>2250</v>
      </c>
      <c r="G651" s="639">
        <v>14</v>
      </c>
      <c r="H651" s="496" t="s">
        <v>2848</v>
      </c>
      <c r="I651" s="518" t="s">
        <v>1743</v>
      </c>
      <c r="J651" s="664"/>
      <c r="K651" s="1034">
        <v>1</v>
      </c>
      <c r="L651" s="677">
        <v>10.25</v>
      </c>
      <c r="M651" s="678"/>
      <c r="N651" s="679"/>
      <c r="O651" s="678"/>
      <c r="P651" s="678"/>
      <c r="Q651" s="678"/>
      <c r="R651" s="677">
        <v>10.25</v>
      </c>
      <c r="S651" s="677">
        <v>10.25</v>
      </c>
      <c r="T651" s="494"/>
      <c r="U651" s="495"/>
      <c r="X651" s="838"/>
      <c r="AB651" s="838"/>
      <c r="AC651" s="838"/>
      <c r="AD651" s="838"/>
      <c r="AE651" s="838"/>
      <c r="AF651" s="838"/>
      <c r="AG651" s="838"/>
    </row>
    <row r="652" spans="1:33">
      <c r="A652" s="769">
        <v>3</v>
      </c>
      <c r="B652" s="459" t="s">
        <v>2849</v>
      </c>
      <c r="C652" s="1019"/>
      <c r="D652" s="1018"/>
      <c r="E652" s="1018"/>
      <c r="F652" s="872" t="s">
        <v>2254</v>
      </c>
      <c r="G652" s="639">
        <v>14</v>
      </c>
      <c r="H652" s="496" t="s">
        <v>2849</v>
      </c>
      <c r="I652" s="518" t="s">
        <v>1744</v>
      </c>
      <c r="J652" s="664"/>
      <c r="K652" s="1034">
        <v>1</v>
      </c>
      <c r="L652" s="677">
        <v>4.83</v>
      </c>
      <c r="M652" s="678"/>
      <c r="N652" s="679"/>
      <c r="O652" s="678"/>
      <c r="P652" s="678"/>
      <c r="Q652" s="678"/>
      <c r="R652" s="677">
        <v>4.83</v>
      </c>
      <c r="S652" s="677">
        <v>4.83</v>
      </c>
      <c r="T652" s="494"/>
      <c r="U652" s="495"/>
      <c r="X652" s="838"/>
      <c r="AB652" s="838"/>
      <c r="AC652" s="838"/>
      <c r="AD652" s="838"/>
      <c r="AE652" s="838"/>
      <c r="AF652" s="838"/>
      <c r="AG652" s="838"/>
    </row>
    <row r="653" spans="1:33">
      <c r="A653" s="769">
        <v>3</v>
      </c>
      <c r="B653" s="459" t="s">
        <v>2850</v>
      </c>
      <c r="C653" s="1019"/>
      <c r="D653" s="1018"/>
      <c r="E653" s="1018"/>
      <c r="F653" s="872" t="s">
        <v>2258</v>
      </c>
      <c r="G653" s="639">
        <v>14</v>
      </c>
      <c r="H653" s="496" t="s">
        <v>2850</v>
      </c>
      <c r="I653" s="518" t="s">
        <v>1745</v>
      </c>
      <c r="J653" s="664"/>
      <c r="K653" s="1034">
        <v>1</v>
      </c>
      <c r="L653" s="677">
        <v>4.26</v>
      </c>
      <c r="M653" s="678"/>
      <c r="N653" s="679"/>
      <c r="O653" s="678"/>
      <c r="P653" s="678"/>
      <c r="Q653" s="678"/>
      <c r="R653" s="677">
        <v>4.26</v>
      </c>
      <c r="S653" s="677">
        <v>4.26</v>
      </c>
      <c r="T653" s="494"/>
      <c r="U653" s="495"/>
      <c r="X653" s="838"/>
      <c r="AB653" s="838"/>
      <c r="AC653" s="838"/>
      <c r="AD653" s="838"/>
      <c r="AE653" s="838"/>
      <c r="AF653" s="838"/>
      <c r="AG653" s="838"/>
    </row>
    <row r="654" spans="1:33">
      <c r="A654" s="769">
        <v>3</v>
      </c>
      <c r="B654" s="459" t="s">
        <v>2851</v>
      </c>
      <c r="C654" s="1019"/>
      <c r="D654" s="1018"/>
      <c r="E654" s="1018"/>
      <c r="F654" s="872" t="s">
        <v>2260</v>
      </c>
      <c r="G654" s="639">
        <v>14</v>
      </c>
      <c r="H654" s="496" t="s">
        <v>2851</v>
      </c>
      <c r="I654" s="518" t="s">
        <v>1794</v>
      </c>
      <c r="J654" s="664"/>
      <c r="K654" s="1034">
        <v>1</v>
      </c>
      <c r="L654" s="677">
        <v>7.72</v>
      </c>
      <c r="M654" s="678"/>
      <c r="N654" s="679"/>
      <c r="O654" s="678"/>
      <c r="P654" s="678"/>
      <c r="Q654" s="678"/>
      <c r="R654" s="677">
        <v>7.72</v>
      </c>
      <c r="S654" s="677">
        <v>7.72</v>
      </c>
      <c r="T654" s="494"/>
      <c r="U654" s="495"/>
      <c r="X654" s="838"/>
      <c r="AB654" s="838"/>
      <c r="AC654" s="838"/>
      <c r="AD654" s="838"/>
      <c r="AE654" s="838"/>
      <c r="AF654" s="838"/>
      <c r="AG654" s="838"/>
    </row>
    <row r="655" spans="1:33">
      <c r="A655" s="769">
        <v>3</v>
      </c>
      <c r="B655" s="459" t="s">
        <v>2852</v>
      </c>
      <c r="C655" s="1019"/>
      <c r="D655" s="1018"/>
      <c r="E655" s="1018"/>
      <c r="F655" s="872" t="s">
        <v>2264</v>
      </c>
      <c r="G655" s="639">
        <v>14</v>
      </c>
      <c r="H655" s="496" t="s">
        <v>2852</v>
      </c>
      <c r="I655" s="518" t="s">
        <v>1747</v>
      </c>
      <c r="J655" s="664"/>
      <c r="K655" s="1034">
        <v>1</v>
      </c>
      <c r="L655" s="677">
        <v>0.8</v>
      </c>
      <c r="M655" s="678"/>
      <c r="N655" s="679"/>
      <c r="O655" s="678"/>
      <c r="P655" s="678"/>
      <c r="Q655" s="678"/>
      <c r="R655" s="677">
        <v>0.8</v>
      </c>
      <c r="S655" s="677">
        <v>0.8</v>
      </c>
      <c r="T655" s="494"/>
      <c r="U655" s="495"/>
      <c r="X655" s="838"/>
      <c r="AB655" s="838"/>
      <c r="AC655" s="838"/>
      <c r="AD655" s="838"/>
      <c r="AE655" s="838"/>
      <c r="AF655" s="838"/>
      <c r="AG655" s="838"/>
    </row>
    <row r="656" spans="1:33">
      <c r="A656" s="769">
        <v>3</v>
      </c>
      <c r="B656" s="459" t="s">
        <v>2853</v>
      </c>
      <c r="C656" s="1019"/>
      <c r="D656" s="1018"/>
      <c r="E656" s="1018"/>
      <c r="F656" s="1037" t="s">
        <v>2266</v>
      </c>
      <c r="G656" s="639">
        <v>14</v>
      </c>
      <c r="H656" s="496" t="s">
        <v>2853</v>
      </c>
      <c r="I656" s="518" t="s">
        <v>1557</v>
      </c>
      <c r="J656" s="664"/>
      <c r="K656" s="1034">
        <v>1</v>
      </c>
      <c r="L656" s="677">
        <v>0.53</v>
      </c>
      <c r="M656" s="678"/>
      <c r="N656" s="679"/>
      <c r="O656" s="678"/>
      <c r="P656" s="678"/>
      <c r="Q656" s="678"/>
      <c r="R656" s="677">
        <v>0.53</v>
      </c>
      <c r="S656" s="677">
        <v>0.53</v>
      </c>
      <c r="T656" s="494"/>
      <c r="U656" s="495"/>
      <c r="X656" s="971"/>
      <c r="AB656" s="971"/>
      <c r="AC656" s="971"/>
      <c r="AD656" s="971"/>
      <c r="AE656" s="971"/>
      <c r="AF656" s="971"/>
      <c r="AG656" s="971"/>
    </row>
    <row r="657" spans="1:35">
      <c r="A657" s="769">
        <v>3</v>
      </c>
      <c r="B657" s="459" t="s">
        <v>2854</v>
      </c>
      <c r="C657" s="1019"/>
      <c r="D657" s="1018"/>
      <c r="E657" s="1018"/>
      <c r="F657" s="1037" t="s">
        <v>2268</v>
      </c>
      <c r="G657" s="639">
        <v>14</v>
      </c>
      <c r="H657" s="496" t="s">
        <v>2854</v>
      </c>
      <c r="I657" s="518" t="s">
        <v>1750</v>
      </c>
      <c r="J657" s="664"/>
      <c r="K657" s="1034">
        <v>1</v>
      </c>
      <c r="L657" s="677">
        <v>9.67</v>
      </c>
      <c r="M657" s="678"/>
      <c r="N657" s="679"/>
      <c r="O657" s="678"/>
      <c r="P657" s="678"/>
      <c r="Q657" s="678"/>
      <c r="R657" s="677">
        <v>9.67</v>
      </c>
      <c r="S657" s="677">
        <v>9.67</v>
      </c>
      <c r="T657" s="494"/>
      <c r="U657" s="495"/>
      <c r="X657" s="971"/>
      <c r="AB657" s="971"/>
      <c r="AC657" s="971"/>
      <c r="AD657" s="971"/>
      <c r="AE657" s="971"/>
      <c r="AF657" s="971"/>
      <c r="AG657" s="971"/>
    </row>
    <row r="658" spans="1:35" ht="75">
      <c r="A658" s="769">
        <v>2</v>
      </c>
      <c r="B658" s="660" t="s">
        <v>2226</v>
      </c>
      <c r="C658" s="661" t="s">
        <v>102</v>
      </c>
      <c r="D658" s="661">
        <v>86935</v>
      </c>
      <c r="E658" s="661" t="s">
        <v>106</v>
      </c>
      <c r="F658" s="457">
        <v>2</v>
      </c>
      <c r="G658" s="639">
        <v>14</v>
      </c>
      <c r="H658" s="493" t="s">
        <v>2226</v>
      </c>
      <c r="I658" s="779" t="s">
        <v>1546</v>
      </c>
      <c r="J658" s="703"/>
      <c r="K658" s="696"/>
      <c r="L658" s="692"/>
      <c r="M658" s="692"/>
      <c r="N658" s="692"/>
      <c r="O658" s="692"/>
      <c r="P658" s="692"/>
      <c r="Q658" s="692"/>
      <c r="R658" s="494"/>
      <c r="S658" s="494"/>
      <c r="T658" s="692">
        <v>20</v>
      </c>
      <c r="U658" s="244" t="s">
        <v>284</v>
      </c>
      <c r="X658" s="838"/>
      <c r="AB658" s="838"/>
      <c r="AC658" s="838"/>
      <c r="AD658" s="838"/>
      <c r="AE658" s="838"/>
      <c r="AF658" s="838"/>
      <c r="AG658" s="838"/>
    </row>
    <row r="659" spans="1:35">
      <c r="A659" s="769">
        <v>3</v>
      </c>
      <c r="B659" s="459" t="s">
        <v>2855</v>
      </c>
      <c r="C659" s="1019"/>
      <c r="D659" s="1018"/>
      <c r="E659" s="1018"/>
      <c r="F659" s="872" t="s">
        <v>2027</v>
      </c>
      <c r="G659" s="639">
        <v>14</v>
      </c>
      <c r="H659" s="496" t="s">
        <v>2855</v>
      </c>
      <c r="I659" s="996" t="s">
        <v>1739</v>
      </c>
      <c r="J659" s="664"/>
      <c r="K659" s="722">
        <v>2</v>
      </c>
      <c r="L659" s="677">
        <v>1</v>
      </c>
      <c r="M659" s="678"/>
      <c r="N659" s="679"/>
      <c r="O659" s="678"/>
      <c r="P659" s="678"/>
      <c r="Q659" s="678"/>
      <c r="R659" s="677">
        <v>1</v>
      </c>
      <c r="S659" s="677">
        <v>2</v>
      </c>
      <c r="T659" s="494"/>
      <c r="U659" s="495"/>
      <c r="X659" s="838"/>
      <c r="AB659" s="838"/>
      <c r="AC659" s="838"/>
      <c r="AD659" s="838"/>
      <c r="AE659" s="838"/>
      <c r="AF659" s="838"/>
      <c r="AG659" s="838"/>
    </row>
    <row r="660" spans="1:35">
      <c r="A660" s="769">
        <v>3</v>
      </c>
      <c r="B660" s="459" t="s">
        <v>2856</v>
      </c>
      <c r="C660" s="1019"/>
      <c r="D660" s="1018"/>
      <c r="E660" s="1018"/>
      <c r="F660" s="950" t="s">
        <v>2028</v>
      </c>
      <c r="G660" s="639">
        <v>14</v>
      </c>
      <c r="H660" s="496" t="s">
        <v>2856</v>
      </c>
      <c r="I660" s="996" t="s">
        <v>1740</v>
      </c>
      <c r="J660" s="664"/>
      <c r="K660" s="722">
        <v>2</v>
      </c>
      <c r="L660" s="677">
        <v>1</v>
      </c>
      <c r="M660" s="678"/>
      <c r="N660" s="679"/>
      <c r="O660" s="678"/>
      <c r="P660" s="678"/>
      <c r="Q660" s="678"/>
      <c r="R660" s="677">
        <v>1</v>
      </c>
      <c r="S660" s="677">
        <v>2</v>
      </c>
      <c r="T660" s="494"/>
      <c r="U660" s="495"/>
      <c r="X660" s="838"/>
      <c r="AB660" s="838"/>
      <c r="AC660" s="838"/>
      <c r="AD660" s="838"/>
      <c r="AE660" s="838"/>
      <c r="AF660" s="838"/>
      <c r="AG660" s="838"/>
    </row>
    <row r="661" spans="1:35">
      <c r="A661" s="769">
        <v>3</v>
      </c>
      <c r="B661" s="459" t="s">
        <v>2857</v>
      </c>
      <c r="C661" s="1019"/>
      <c r="D661" s="1018"/>
      <c r="E661" s="1018"/>
      <c r="F661" s="950" t="s">
        <v>2029</v>
      </c>
      <c r="G661" s="639">
        <v>14</v>
      </c>
      <c r="H661" s="496" t="s">
        <v>2857</v>
      </c>
      <c r="I661" s="996" t="s">
        <v>1742</v>
      </c>
      <c r="J661" s="664"/>
      <c r="K661" s="722">
        <v>2</v>
      </c>
      <c r="L661" s="677">
        <v>1</v>
      </c>
      <c r="M661" s="678"/>
      <c r="N661" s="679"/>
      <c r="O661" s="678"/>
      <c r="P661" s="678"/>
      <c r="Q661" s="678"/>
      <c r="R661" s="677">
        <v>1</v>
      </c>
      <c r="S661" s="677">
        <v>2</v>
      </c>
      <c r="T661" s="494"/>
      <c r="U661" s="495"/>
      <c r="X661" s="949"/>
      <c r="AB661" s="949"/>
      <c r="AC661" s="949"/>
      <c r="AD661" s="949"/>
      <c r="AE661" s="949"/>
      <c r="AF661" s="949"/>
      <c r="AG661" s="949"/>
    </row>
    <row r="662" spans="1:35">
      <c r="A662" s="769">
        <v>3</v>
      </c>
      <c r="B662" s="459" t="s">
        <v>2858</v>
      </c>
      <c r="C662" s="1019"/>
      <c r="D662" s="1018"/>
      <c r="E662" s="1018"/>
      <c r="F662" s="950" t="s">
        <v>2030</v>
      </c>
      <c r="G662" s="639">
        <v>14</v>
      </c>
      <c r="H662" s="496" t="s">
        <v>2858</v>
      </c>
      <c r="I662" s="996" t="s">
        <v>1743</v>
      </c>
      <c r="J662" s="664"/>
      <c r="K662" s="722">
        <v>2</v>
      </c>
      <c r="L662" s="677">
        <v>1</v>
      </c>
      <c r="M662" s="678"/>
      <c r="N662" s="679"/>
      <c r="O662" s="678"/>
      <c r="P662" s="678"/>
      <c r="Q662" s="678"/>
      <c r="R662" s="677">
        <v>1</v>
      </c>
      <c r="S662" s="677">
        <v>2</v>
      </c>
      <c r="T662" s="494"/>
      <c r="U662" s="495"/>
      <c r="X662" s="838"/>
      <c r="AB662" s="838"/>
      <c r="AC662" s="838"/>
      <c r="AD662" s="838"/>
      <c r="AE662" s="838"/>
      <c r="AF662" s="838"/>
      <c r="AG662" s="838"/>
    </row>
    <row r="663" spans="1:35">
      <c r="A663" s="769">
        <v>3</v>
      </c>
      <c r="B663" s="459" t="s">
        <v>2859</v>
      </c>
      <c r="C663" s="1019"/>
      <c r="D663" s="1018"/>
      <c r="E663" s="1018"/>
      <c r="F663" s="950" t="s">
        <v>2031</v>
      </c>
      <c r="G663" s="639">
        <v>14</v>
      </c>
      <c r="H663" s="496" t="s">
        <v>2859</v>
      </c>
      <c r="I663" s="996" t="s">
        <v>1744</v>
      </c>
      <c r="J663" s="664"/>
      <c r="K663" s="722">
        <v>2</v>
      </c>
      <c r="L663" s="677">
        <v>1</v>
      </c>
      <c r="M663" s="678"/>
      <c r="N663" s="679"/>
      <c r="O663" s="678"/>
      <c r="P663" s="678"/>
      <c r="Q663" s="678"/>
      <c r="R663" s="677">
        <v>1</v>
      </c>
      <c r="S663" s="677">
        <v>2</v>
      </c>
      <c r="T663" s="494"/>
      <c r="U663" s="495"/>
      <c r="X663" s="949"/>
      <c r="AB663" s="949"/>
      <c r="AC663" s="949"/>
      <c r="AD663" s="949"/>
      <c r="AE663" s="949"/>
      <c r="AF663" s="949"/>
      <c r="AG663" s="949"/>
    </row>
    <row r="664" spans="1:35">
      <c r="A664" s="769">
        <v>3</v>
      </c>
      <c r="B664" s="459" t="s">
        <v>2860</v>
      </c>
      <c r="C664" s="1019"/>
      <c r="D664" s="1018"/>
      <c r="E664" s="1018"/>
      <c r="F664" s="872" t="s">
        <v>2310</v>
      </c>
      <c r="G664" s="639">
        <v>14</v>
      </c>
      <c r="H664" s="496" t="s">
        <v>2860</v>
      </c>
      <c r="I664" s="996" t="s">
        <v>1745</v>
      </c>
      <c r="J664" s="664"/>
      <c r="K664" s="722">
        <v>2</v>
      </c>
      <c r="L664" s="677">
        <v>1</v>
      </c>
      <c r="M664" s="678"/>
      <c r="N664" s="679"/>
      <c r="O664" s="678"/>
      <c r="P664" s="678"/>
      <c r="Q664" s="678"/>
      <c r="R664" s="677">
        <v>1</v>
      </c>
      <c r="S664" s="677">
        <v>2</v>
      </c>
      <c r="T664" s="494"/>
      <c r="U664" s="495"/>
      <c r="X664" s="838"/>
      <c r="AB664" s="838"/>
      <c r="AC664" s="838"/>
      <c r="AD664" s="838"/>
      <c r="AE664" s="838"/>
      <c r="AF664" s="838"/>
      <c r="AG664" s="838"/>
    </row>
    <row r="665" spans="1:35">
      <c r="A665" s="769">
        <v>3</v>
      </c>
      <c r="B665" s="459" t="s">
        <v>2861</v>
      </c>
      <c r="C665" s="1019"/>
      <c r="D665" s="1018"/>
      <c r="E665" s="1018"/>
      <c r="F665" s="872" t="s">
        <v>2312</v>
      </c>
      <c r="G665" s="639">
        <v>14</v>
      </c>
      <c r="H665" s="496" t="s">
        <v>2861</v>
      </c>
      <c r="I665" s="996" t="s">
        <v>1794</v>
      </c>
      <c r="J665" s="664"/>
      <c r="K665" s="722">
        <v>1</v>
      </c>
      <c r="L665" s="677">
        <v>1</v>
      </c>
      <c r="M665" s="678"/>
      <c r="N665" s="679"/>
      <c r="O665" s="678"/>
      <c r="P665" s="678"/>
      <c r="Q665" s="678"/>
      <c r="R665" s="677">
        <v>1</v>
      </c>
      <c r="S665" s="677">
        <v>1</v>
      </c>
      <c r="T665" s="494"/>
      <c r="U665" s="495"/>
      <c r="X665" s="949"/>
      <c r="AB665" s="949"/>
      <c r="AC665" s="949"/>
      <c r="AD665" s="949"/>
      <c r="AE665" s="949"/>
      <c r="AF665" s="949"/>
      <c r="AG665" s="949"/>
      <c r="AH665" s="462"/>
      <c r="AI665" s="462"/>
    </row>
    <row r="666" spans="1:35">
      <c r="A666" s="769">
        <v>3</v>
      </c>
      <c r="B666" s="459" t="s">
        <v>2862</v>
      </c>
      <c r="C666" s="1019"/>
      <c r="D666" s="1018"/>
      <c r="E666" s="1018"/>
      <c r="F666" s="950" t="s">
        <v>2314</v>
      </c>
      <c r="G666" s="639">
        <v>14</v>
      </c>
      <c r="H666" s="496" t="s">
        <v>2862</v>
      </c>
      <c r="I666" s="996" t="s">
        <v>1747</v>
      </c>
      <c r="J666" s="664"/>
      <c r="K666" s="722">
        <v>1</v>
      </c>
      <c r="L666" s="677">
        <v>1</v>
      </c>
      <c r="M666" s="678"/>
      <c r="N666" s="679"/>
      <c r="O666" s="678"/>
      <c r="P666" s="678"/>
      <c r="Q666" s="678"/>
      <c r="R666" s="677">
        <v>1</v>
      </c>
      <c r="S666" s="677">
        <v>1</v>
      </c>
      <c r="T666" s="494"/>
      <c r="U666" s="495"/>
      <c r="X666" s="838"/>
      <c r="AB666" s="838"/>
      <c r="AC666" s="838"/>
      <c r="AD666" s="838"/>
      <c r="AE666" s="838"/>
      <c r="AF666" s="838"/>
      <c r="AG666" s="838"/>
    </row>
    <row r="667" spans="1:35">
      <c r="A667" s="769">
        <v>3</v>
      </c>
      <c r="B667" s="459" t="s">
        <v>2863</v>
      </c>
      <c r="C667" s="1019"/>
      <c r="D667" s="1018"/>
      <c r="E667" s="1018"/>
      <c r="F667" s="970" t="s">
        <v>2318</v>
      </c>
      <c r="G667" s="639">
        <v>14</v>
      </c>
      <c r="H667" s="496" t="s">
        <v>2863</v>
      </c>
      <c r="I667" s="996" t="s">
        <v>1557</v>
      </c>
      <c r="J667" s="664"/>
      <c r="K667" s="722">
        <v>1</v>
      </c>
      <c r="L667" s="677">
        <v>1</v>
      </c>
      <c r="M667" s="678"/>
      <c r="N667" s="679"/>
      <c r="O667" s="678"/>
      <c r="P667" s="678"/>
      <c r="Q667" s="678"/>
      <c r="R667" s="677">
        <v>1</v>
      </c>
      <c r="S667" s="677">
        <v>1</v>
      </c>
      <c r="T667" s="494"/>
      <c r="U667" s="495"/>
      <c r="X667" s="969"/>
      <c r="AB667" s="969"/>
      <c r="AC667" s="969"/>
      <c r="AD667" s="969"/>
      <c r="AE667" s="969"/>
      <c r="AF667" s="969"/>
      <c r="AG667" s="969"/>
    </row>
    <row r="668" spans="1:35">
      <c r="A668" s="769">
        <v>3</v>
      </c>
      <c r="B668" s="459" t="s">
        <v>2864</v>
      </c>
      <c r="C668" s="1019"/>
      <c r="D668" s="1018"/>
      <c r="E668" s="1018"/>
      <c r="F668" s="970" t="s">
        <v>2320</v>
      </c>
      <c r="G668" s="639">
        <v>14</v>
      </c>
      <c r="H668" s="496" t="s">
        <v>2864</v>
      </c>
      <c r="I668" s="996" t="s">
        <v>1750</v>
      </c>
      <c r="J668" s="664"/>
      <c r="K668" s="722">
        <v>5</v>
      </c>
      <c r="L668" s="677">
        <v>1</v>
      </c>
      <c r="M668" s="678"/>
      <c r="N668" s="679"/>
      <c r="O668" s="678"/>
      <c r="P668" s="678"/>
      <c r="Q668" s="678"/>
      <c r="R668" s="677">
        <v>1</v>
      </c>
      <c r="S668" s="677">
        <v>5</v>
      </c>
      <c r="T668" s="494"/>
      <c r="U668" s="495"/>
      <c r="X668" s="969"/>
      <c r="AB668" s="969"/>
      <c r="AC668" s="969"/>
      <c r="AD668" s="969"/>
      <c r="AE668" s="969"/>
      <c r="AF668" s="969"/>
      <c r="AG668" s="969"/>
    </row>
    <row r="669" spans="1:35" ht="63.75" customHeight="1">
      <c r="A669" s="769">
        <v>2</v>
      </c>
      <c r="B669" s="660" t="s">
        <v>2227</v>
      </c>
      <c r="C669" s="661" t="s">
        <v>106</v>
      </c>
      <c r="D669" s="661">
        <v>107</v>
      </c>
      <c r="E669" s="661" t="s">
        <v>106</v>
      </c>
      <c r="F669" s="457">
        <v>3</v>
      </c>
      <c r="G669" s="639">
        <v>14</v>
      </c>
      <c r="H669" s="493" t="s">
        <v>2227</v>
      </c>
      <c r="I669" s="779" t="s">
        <v>2228</v>
      </c>
      <c r="J669" s="703"/>
      <c r="K669" s="696"/>
      <c r="L669" s="692"/>
      <c r="M669" s="692"/>
      <c r="N669" s="692"/>
      <c r="O669" s="692"/>
      <c r="P669" s="692"/>
      <c r="Q669" s="692"/>
      <c r="R669" s="494"/>
      <c r="S669" s="494"/>
      <c r="T669" s="692">
        <v>1</v>
      </c>
      <c r="U669" s="244" t="s">
        <v>394</v>
      </c>
      <c r="X669" s="838"/>
      <c r="AB669" s="838"/>
      <c r="AC669" s="838"/>
      <c r="AD669" s="838"/>
      <c r="AE669" s="838"/>
      <c r="AF669" s="838"/>
      <c r="AG669" s="838"/>
    </row>
    <row r="670" spans="1:35">
      <c r="A670" s="769">
        <v>3</v>
      </c>
      <c r="B670" s="459" t="s">
        <v>2865</v>
      </c>
      <c r="C670" s="1019"/>
      <c r="D670" s="1018"/>
      <c r="E670" s="1018"/>
      <c r="F670" s="950" t="s">
        <v>2032</v>
      </c>
      <c r="G670" s="639">
        <v>14</v>
      </c>
      <c r="H670" s="496" t="s">
        <v>2865</v>
      </c>
      <c r="I670" s="996" t="s">
        <v>1565</v>
      </c>
      <c r="J670" s="664"/>
      <c r="K670" s="722">
        <v>1</v>
      </c>
      <c r="L670" s="677">
        <v>1</v>
      </c>
      <c r="M670" s="678"/>
      <c r="N670" s="679"/>
      <c r="O670" s="678"/>
      <c r="P670" s="678"/>
      <c r="Q670" s="678"/>
      <c r="R670" s="677">
        <v>1</v>
      </c>
      <c r="S670" s="677">
        <v>1</v>
      </c>
      <c r="T670" s="494"/>
      <c r="U670" s="495"/>
      <c r="X670" s="838"/>
      <c r="AB670" s="838"/>
      <c r="AC670" s="838"/>
      <c r="AD670" s="838"/>
      <c r="AE670" s="838"/>
      <c r="AF670" s="838"/>
      <c r="AG670" s="838"/>
    </row>
    <row r="671" spans="1:35" ht="75">
      <c r="A671" s="769">
        <v>2</v>
      </c>
      <c r="B671" s="660" t="s">
        <v>2229</v>
      </c>
      <c r="C671" s="661" t="s">
        <v>102</v>
      </c>
      <c r="D671" s="661">
        <v>86932</v>
      </c>
      <c r="E671" s="661" t="s">
        <v>106</v>
      </c>
      <c r="F671" s="457">
        <v>4</v>
      </c>
      <c r="G671" s="639">
        <v>14</v>
      </c>
      <c r="H671" s="493" t="s">
        <v>2229</v>
      </c>
      <c r="I671" s="779" t="s">
        <v>1545</v>
      </c>
      <c r="J671" s="703"/>
      <c r="K671" s="696"/>
      <c r="L671" s="692"/>
      <c r="M671" s="692"/>
      <c r="N671" s="692"/>
      <c r="O671" s="692"/>
      <c r="P671" s="692"/>
      <c r="Q671" s="692"/>
      <c r="R671" s="494"/>
      <c r="S671" s="494"/>
      <c r="T671" s="692">
        <v>4</v>
      </c>
      <c r="U671" s="244" t="s">
        <v>284</v>
      </c>
      <c r="X671" s="949"/>
      <c r="AB671" s="949"/>
      <c r="AC671" s="949"/>
      <c r="AD671" s="949"/>
      <c r="AE671" s="949"/>
      <c r="AF671" s="949"/>
      <c r="AG671" s="949"/>
    </row>
    <row r="672" spans="1:35">
      <c r="A672" s="769">
        <v>3</v>
      </c>
      <c r="B672" s="459" t="s">
        <v>2866</v>
      </c>
      <c r="C672" s="1019"/>
      <c r="D672" s="1018"/>
      <c r="E672" s="1018"/>
      <c r="F672" s="950" t="s">
        <v>2056</v>
      </c>
      <c r="G672" s="639">
        <v>14</v>
      </c>
      <c r="H672" s="496" t="s">
        <v>2866</v>
      </c>
      <c r="I672" s="996" t="s">
        <v>1560</v>
      </c>
      <c r="J672" s="664"/>
      <c r="K672" s="722">
        <v>1</v>
      </c>
      <c r="L672" s="677">
        <v>1</v>
      </c>
      <c r="M672" s="678"/>
      <c r="N672" s="679"/>
      <c r="O672" s="678"/>
      <c r="P672" s="678"/>
      <c r="Q672" s="678"/>
      <c r="R672" s="677">
        <v>1</v>
      </c>
      <c r="S672" s="677">
        <v>1</v>
      </c>
      <c r="T672" s="494"/>
      <c r="U672" s="495"/>
      <c r="X672" s="838"/>
      <c r="AB672" s="838"/>
      <c r="AC672" s="838"/>
      <c r="AD672" s="838"/>
      <c r="AE672" s="838"/>
      <c r="AF672" s="838"/>
      <c r="AG672" s="838"/>
    </row>
    <row r="673" spans="1:35">
      <c r="A673" s="769">
        <v>3</v>
      </c>
      <c r="B673" s="459" t="s">
        <v>2867</v>
      </c>
      <c r="C673" s="1019"/>
      <c r="D673" s="1018"/>
      <c r="E673" s="1018"/>
      <c r="F673" s="950" t="s">
        <v>2057</v>
      </c>
      <c r="G673" s="639">
        <v>14</v>
      </c>
      <c r="H673" s="496" t="s">
        <v>2867</v>
      </c>
      <c r="I673" s="996" t="s">
        <v>1561</v>
      </c>
      <c r="J673" s="664"/>
      <c r="K673" s="722">
        <v>1</v>
      </c>
      <c r="L673" s="677">
        <v>1</v>
      </c>
      <c r="M673" s="678"/>
      <c r="N673" s="679"/>
      <c r="O673" s="678"/>
      <c r="P673" s="678"/>
      <c r="Q673" s="678"/>
      <c r="R673" s="677">
        <v>1</v>
      </c>
      <c r="S673" s="677">
        <v>1</v>
      </c>
      <c r="T673" s="494"/>
      <c r="U673" s="495"/>
      <c r="X673" s="949"/>
      <c r="AB673" s="949"/>
      <c r="AC673" s="949"/>
      <c r="AD673" s="949"/>
      <c r="AE673" s="949"/>
      <c r="AF673" s="949"/>
      <c r="AG673" s="949"/>
    </row>
    <row r="674" spans="1:35">
      <c r="A674" s="769">
        <v>3</v>
      </c>
      <c r="B674" s="459" t="s">
        <v>2868</v>
      </c>
      <c r="C674" s="1019"/>
      <c r="D674" s="1018"/>
      <c r="E674" s="1018"/>
      <c r="F674" s="950" t="s">
        <v>2058</v>
      </c>
      <c r="G674" s="639">
        <v>14</v>
      </c>
      <c r="H674" s="496" t="s">
        <v>2868</v>
      </c>
      <c r="I674" s="996" t="s">
        <v>1562</v>
      </c>
      <c r="J674" s="664"/>
      <c r="K674" s="722">
        <v>1</v>
      </c>
      <c r="L674" s="677">
        <v>1</v>
      </c>
      <c r="M674" s="678"/>
      <c r="N674" s="679"/>
      <c r="O674" s="678"/>
      <c r="P674" s="678"/>
      <c r="Q674" s="678"/>
      <c r="R674" s="677">
        <v>1</v>
      </c>
      <c r="S674" s="677">
        <v>1</v>
      </c>
      <c r="T674" s="494"/>
      <c r="U674" s="495"/>
      <c r="X674" s="838"/>
      <c r="AB674" s="838"/>
      <c r="AC674" s="838"/>
      <c r="AD674" s="838"/>
      <c r="AE674" s="838"/>
      <c r="AF674" s="838"/>
      <c r="AG674" s="838"/>
    </row>
    <row r="675" spans="1:35">
      <c r="A675" s="769">
        <v>3</v>
      </c>
      <c r="B675" s="459" t="s">
        <v>2869</v>
      </c>
      <c r="C675" s="1019"/>
      <c r="D675" s="1018"/>
      <c r="E675" s="1018"/>
      <c r="F675" s="950" t="s">
        <v>1808</v>
      </c>
      <c r="G675" s="639">
        <v>14</v>
      </c>
      <c r="H675" s="496" t="s">
        <v>2869</v>
      </c>
      <c r="I675" s="996" t="s">
        <v>1563</v>
      </c>
      <c r="J675" s="664"/>
      <c r="K675" s="722">
        <v>1</v>
      </c>
      <c r="L675" s="677">
        <v>1</v>
      </c>
      <c r="M675" s="678"/>
      <c r="N675" s="679"/>
      <c r="O675" s="678"/>
      <c r="P675" s="678"/>
      <c r="Q675" s="678"/>
      <c r="R675" s="677">
        <v>1</v>
      </c>
      <c r="S675" s="677">
        <v>1</v>
      </c>
      <c r="T675" s="494"/>
      <c r="U675" s="495"/>
      <c r="X675" s="838"/>
      <c r="AB675" s="838"/>
      <c r="AC675" s="838"/>
      <c r="AD675" s="838"/>
      <c r="AE675" s="838"/>
      <c r="AF675" s="838"/>
      <c r="AG675" s="838"/>
    </row>
    <row r="676" spans="1:35" ht="45">
      <c r="A676" s="769">
        <v>2</v>
      </c>
      <c r="B676" s="660" t="s">
        <v>2230</v>
      </c>
      <c r="C676" s="661" t="s">
        <v>106</v>
      </c>
      <c r="D676" s="661">
        <v>108</v>
      </c>
      <c r="E676" s="661" t="s">
        <v>106</v>
      </c>
      <c r="F676" s="457">
        <v>5</v>
      </c>
      <c r="G676" s="639">
        <v>14</v>
      </c>
      <c r="H676" s="493" t="s">
        <v>2230</v>
      </c>
      <c r="I676" s="779" t="s">
        <v>2231</v>
      </c>
      <c r="J676" s="703"/>
      <c r="K676" s="696"/>
      <c r="L676" s="692"/>
      <c r="M676" s="692"/>
      <c r="N676" s="692"/>
      <c r="O676" s="692"/>
      <c r="P676" s="692"/>
      <c r="Q676" s="692"/>
      <c r="R676" s="494"/>
      <c r="S676" s="494"/>
      <c r="T676" s="692">
        <v>14</v>
      </c>
      <c r="U676" s="244" t="s">
        <v>394</v>
      </c>
      <c r="X676" s="949"/>
      <c r="AB676" s="949"/>
      <c r="AC676" s="949"/>
      <c r="AD676" s="949"/>
      <c r="AE676" s="949"/>
      <c r="AF676" s="949"/>
      <c r="AG676" s="949"/>
    </row>
    <row r="677" spans="1:35">
      <c r="A677" s="769">
        <v>3</v>
      </c>
      <c r="B677" s="459" t="s">
        <v>2870</v>
      </c>
      <c r="C677" s="1019"/>
      <c r="D677" s="1018"/>
      <c r="E677" s="1018"/>
      <c r="F677" s="950" t="s">
        <v>2167</v>
      </c>
      <c r="G677" s="639">
        <v>14</v>
      </c>
      <c r="H677" s="496" t="s">
        <v>2870</v>
      </c>
      <c r="I677" s="996" t="s">
        <v>1553</v>
      </c>
      <c r="J677" s="664"/>
      <c r="K677" s="722">
        <v>2</v>
      </c>
      <c r="L677" s="677">
        <v>1</v>
      </c>
      <c r="M677" s="678"/>
      <c r="N677" s="679"/>
      <c r="O677" s="678"/>
      <c r="P677" s="678"/>
      <c r="Q677" s="678"/>
      <c r="R677" s="677">
        <v>1</v>
      </c>
      <c r="S677" s="677">
        <v>2</v>
      </c>
      <c r="T677" s="494"/>
      <c r="U677" s="495"/>
      <c r="X677" s="838"/>
      <c r="AB677" s="838"/>
      <c r="AC677" s="838"/>
      <c r="AD677" s="838"/>
      <c r="AE677" s="838"/>
      <c r="AF677" s="838"/>
      <c r="AG677" s="838"/>
      <c r="AH677" s="462"/>
      <c r="AI677" s="462"/>
    </row>
    <row r="678" spans="1:35">
      <c r="A678" s="769">
        <v>3</v>
      </c>
      <c r="B678" s="459" t="s">
        <v>2871</v>
      </c>
      <c r="C678" s="1019"/>
      <c r="D678" s="1018"/>
      <c r="E678" s="1018"/>
      <c r="F678" s="950" t="s">
        <v>2169</v>
      </c>
      <c r="G678" s="639">
        <v>14</v>
      </c>
      <c r="H678" s="496" t="s">
        <v>2871</v>
      </c>
      <c r="I678" s="996" t="s">
        <v>1554</v>
      </c>
      <c r="J678" s="664"/>
      <c r="K678" s="722">
        <v>2</v>
      </c>
      <c r="L678" s="677">
        <v>1</v>
      </c>
      <c r="M678" s="678"/>
      <c r="N678" s="679"/>
      <c r="O678" s="678"/>
      <c r="P678" s="678"/>
      <c r="Q678" s="678"/>
      <c r="R678" s="677">
        <v>1</v>
      </c>
      <c r="S678" s="677">
        <v>2</v>
      </c>
      <c r="T678" s="494"/>
      <c r="U678" s="495"/>
      <c r="X678" s="838"/>
      <c r="AB678" s="838"/>
      <c r="AC678" s="838"/>
      <c r="AD678" s="838"/>
      <c r="AE678" s="838"/>
      <c r="AF678" s="838"/>
      <c r="AG678" s="838"/>
      <c r="AH678" s="462"/>
      <c r="AI678" s="462"/>
    </row>
    <row r="679" spans="1:35">
      <c r="A679" s="769">
        <v>3</v>
      </c>
      <c r="B679" s="459" t="s">
        <v>2872</v>
      </c>
      <c r="C679" s="1019"/>
      <c r="D679" s="1018"/>
      <c r="E679" s="1018"/>
      <c r="F679" s="950" t="s">
        <v>2171</v>
      </c>
      <c r="G679" s="639">
        <v>14</v>
      </c>
      <c r="H679" s="496" t="s">
        <v>2872</v>
      </c>
      <c r="I679" s="996" t="s">
        <v>1555</v>
      </c>
      <c r="J679" s="664"/>
      <c r="K679" s="722">
        <v>2</v>
      </c>
      <c r="L679" s="677">
        <v>1</v>
      </c>
      <c r="M679" s="678"/>
      <c r="N679" s="679"/>
      <c r="O679" s="678"/>
      <c r="P679" s="678"/>
      <c r="Q679" s="678"/>
      <c r="R679" s="677">
        <v>1</v>
      </c>
      <c r="S679" s="677">
        <v>2</v>
      </c>
      <c r="T679" s="494"/>
      <c r="U679" s="495"/>
      <c r="X679" s="838"/>
      <c r="AB679" s="838"/>
      <c r="AC679" s="838"/>
      <c r="AD679" s="838"/>
      <c r="AE679" s="838"/>
      <c r="AF679" s="838"/>
      <c r="AG679" s="838"/>
      <c r="AH679" s="462"/>
      <c r="AI679" s="462"/>
    </row>
    <row r="680" spans="1:35">
      <c r="A680" s="769">
        <v>3</v>
      </c>
      <c r="B680" s="459" t="s">
        <v>2873</v>
      </c>
      <c r="C680" s="1019"/>
      <c r="D680" s="1018"/>
      <c r="E680" s="1018"/>
      <c r="F680" s="950" t="s">
        <v>2173</v>
      </c>
      <c r="G680" s="639">
        <v>14</v>
      </c>
      <c r="H680" s="496" t="s">
        <v>2873</v>
      </c>
      <c r="I680" s="996" t="s">
        <v>1556</v>
      </c>
      <c r="J680" s="664"/>
      <c r="K680" s="722">
        <v>2</v>
      </c>
      <c r="L680" s="677">
        <v>1</v>
      </c>
      <c r="M680" s="678"/>
      <c r="N680" s="679"/>
      <c r="O680" s="678"/>
      <c r="P680" s="678"/>
      <c r="Q680" s="678"/>
      <c r="R680" s="677">
        <v>1</v>
      </c>
      <c r="S680" s="677">
        <v>2</v>
      </c>
      <c r="T680" s="494"/>
      <c r="U680" s="495"/>
      <c r="X680" s="949"/>
      <c r="AB680" s="838"/>
      <c r="AC680" s="838"/>
      <c r="AD680" s="838"/>
      <c r="AE680" s="838"/>
      <c r="AF680" s="838"/>
      <c r="AG680" s="838"/>
    </row>
    <row r="681" spans="1:35">
      <c r="A681" s="769">
        <v>3</v>
      </c>
      <c r="B681" s="459" t="s">
        <v>2874</v>
      </c>
      <c r="C681" s="1019"/>
      <c r="D681" s="1018"/>
      <c r="E681" s="1018"/>
      <c r="F681" s="950" t="s">
        <v>2175</v>
      </c>
      <c r="G681" s="639">
        <v>14</v>
      </c>
      <c r="H681" s="496" t="s">
        <v>2874</v>
      </c>
      <c r="I681" s="996" t="s">
        <v>1557</v>
      </c>
      <c r="J681" s="664"/>
      <c r="K681" s="722">
        <v>1</v>
      </c>
      <c r="L681" s="677">
        <v>1</v>
      </c>
      <c r="M681" s="678"/>
      <c r="N681" s="679"/>
      <c r="O681" s="678"/>
      <c r="P681" s="678"/>
      <c r="Q681" s="678"/>
      <c r="R681" s="677">
        <v>1</v>
      </c>
      <c r="S681" s="677">
        <v>1</v>
      </c>
      <c r="T681" s="494"/>
      <c r="U681" s="495"/>
      <c r="X681" s="949"/>
      <c r="AB681" s="949"/>
      <c r="AC681" s="949"/>
      <c r="AD681" s="949"/>
      <c r="AE681" s="949"/>
      <c r="AF681" s="949"/>
      <c r="AG681" s="949"/>
    </row>
    <row r="682" spans="1:35">
      <c r="A682" s="769">
        <v>3</v>
      </c>
      <c r="B682" s="459" t="s">
        <v>2875</v>
      </c>
      <c r="C682" s="1019"/>
      <c r="D682" s="1018"/>
      <c r="E682" s="1018"/>
      <c r="F682" s="950" t="s">
        <v>2177</v>
      </c>
      <c r="G682" s="639">
        <v>14</v>
      </c>
      <c r="H682" s="496" t="s">
        <v>2875</v>
      </c>
      <c r="I682" s="996" t="s">
        <v>1558</v>
      </c>
      <c r="J682" s="664"/>
      <c r="K682" s="722">
        <v>2</v>
      </c>
      <c r="L682" s="677">
        <v>1</v>
      </c>
      <c r="M682" s="678"/>
      <c r="N682" s="679"/>
      <c r="O682" s="678"/>
      <c r="P682" s="678"/>
      <c r="Q682" s="678"/>
      <c r="R682" s="677">
        <v>1</v>
      </c>
      <c r="S682" s="677">
        <v>2</v>
      </c>
      <c r="T682" s="494"/>
      <c r="U682" s="495"/>
      <c r="X682" s="949"/>
      <c r="AB682" s="949"/>
      <c r="AC682" s="949"/>
      <c r="AD682" s="949"/>
      <c r="AE682" s="949"/>
      <c r="AF682" s="949"/>
      <c r="AG682" s="949"/>
    </row>
    <row r="683" spans="1:35">
      <c r="A683" s="769">
        <v>3</v>
      </c>
      <c r="B683" s="459" t="s">
        <v>2876</v>
      </c>
      <c r="C683" s="1019"/>
      <c r="D683" s="1018"/>
      <c r="E683" s="1018"/>
      <c r="F683" s="950" t="s">
        <v>2179</v>
      </c>
      <c r="G683" s="639">
        <v>14</v>
      </c>
      <c r="H683" s="496" t="s">
        <v>2876</v>
      </c>
      <c r="I683" s="996" t="s">
        <v>1559</v>
      </c>
      <c r="J683" s="664"/>
      <c r="K683" s="722">
        <v>2</v>
      </c>
      <c r="L683" s="677">
        <v>1</v>
      </c>
      <c r="M683" s="678"/>
      <c r="N683" s="679"/>
      <c r="O683" s="678"/>
      <c r="P683" s="678"/>
      <c r="Q683" s="678"/>
      <c r="R683" s="677">
        <v>1</v>
      </c>
      <c r="S683" s="677">
        <v>2</v>
      </c>
      <c r="T683" s="494"/>
      <c r="U683" s="495"/>
      <c r="X683" s="949"/>
      <c r="AB683" s="949"/>
      <c r="AC683" s="949"/>
      <c r="AD683" s="949"/>
      <c r="AE683" s="949"/>
      <c r="AF683" s="949"/>
      <c r="AG683" s="949"/>
      <c r="AH683" s="462"/>
      <c r="AI683" s="462"/>
    </row>
    <row r="684" spans="1:35">
      <c r="A684" s="769">
        <v>3</v>
      </c>
      <c r="B684" s="459" t="s">
        <v>2877</v>
      </c>
      <c r="C684" s="1019"/>
      <c r="D684" s="1018"/>
      <c r="E684" s="1018"/>
      <c r="F684" s="950" t="s">
        <v>2181</v>
      </c>
      <c r="G684" s="639">
        <v>14</v>
      </c>
      <c r="H684" s="496" t="s">
        <v>2877</v>
      </c>
      <c r="I684" s="996" t="s">
        <v>1564</v>
      </c>
      <c r="J684" s="664"/>
      <c r="K684" s="722">
        <v>1</v>
      </c>
      <c r="L684" s="677">
        <v>1</v>
      </c>
      <c r="M684" s="678"/>
      <c r="N684" s="679"/>
      <c r="O684" s="678"/>
      <c r="P684" s="678"/>
      <c r="Q684" s="678"/>
      <c r="R684" s="677">
        <v>1</v>
      </c>
      <c r="S684" s="677">
        <v>1</v>
      </c>
      <c r="T684" s="494"/>
      <c r="U684" s="495"/>
      <c r="X684" s="949"/>
      <c r="AB684" s="949"/>
      <c r="AC684" s="949"/>
      <c r="AD684" s="949"/>
      <c r="AE684" s="949"/>
      <c r="AF684" s="949"/>
      <c r="AG684" s="949"/>
    </row>
    <row r="685" spans="1:35" ht="105">
      <c r="A685" s="769">
        <v>2</v>
      </c>
      <c r="B685" s="660" t="s">
        <v>2232</v>
      </c>
      <c r="C685" s="661" t="s">
        <v>102</v>
      </c>
      <c r="D685" s="661">
        <v>86941</v>
      </c>
      <c r="E685" s="661" t="s">
        <v>106</v>
      </c>
      <c r="F685" s="457">
        <v>6</v>
      </c>
      <c r="G685" s="639">
        <v>14</v>
      </c>
      <c r="H685" s="493" t="s">
        <v>2232</v>
      </c>
      <c r="I685" s="779" t="s">
        <v>1547</v>
      </c>
      <c r="J685" s="703"/>
      <c r="K685" s="696"/>
      <c r="L685" s="692"/>
      <c r="M685" s="692"/>
      <c r="N685" s="692"/>
      <c r="O685" s="692"/>
      <c r="P685" s="692"/>
      <c r="Q685" s="692"/>
      <c r="R685" s="494"/>
      <c r="S685" s="494"/>
      <c r="T685" s="692">
        <v>4</v>
      </c>
      <c r="U685" s="244" t="s">
        <v>284</v>
      </c>
      <c r="X685" s="949"/>
      <c r="AB685" s="949"/>
      <c r="AC685" s="949"/>
      <c r="AD685" s="949"/>
      <c r="AE685" s="949"/>
      <c r="AF685" s="949"/>
      <c r="AG685" s="949"/>
    </row>
    <row r="686" spans="1:35">
      <c r="A686" s="769">
        <v>3</v>
      </c>
      <c r="B686" s="459" t="s">
        <v>2878</v>
      </c>
      <c r="C686" s="1019"/>
      <c r="D686" s="1018"/>
      <c r="E686" s="1018"/>
      <c r="F686" s="950" t="s">
        <v>2185</v>
      </c>
      <c r="G686" s="639">
        <v>14</v>
      </c>
      <c r="H686" s="496" t="s">
        <v>2878</v>
      </c>
      <c r="I686" s="996" t="s">
        <v>1799</v>
      </c>
      <c r="J686" s="664"/>
      <c r="K686" s="722">
        <v>1</v>
      </c>
      <c r="L686" s="677">
        <v>1</v>
      </c>
      <c r="M686" s="678"/>
      <c r="N686" s="679"/>
      <c r="O686" s="678"/>
      <c r="P686" s="678"/>
      <c r="Q686" s="678"/>
      <c r="R686" s="677">
        <v>1</v>
      </c>
      <c r="S686" s="677">
        <v>1</v>
      </c>
      <c r="T686" s="494"/>
      <c r="U686" s="495"/>
      <c r="X686" s="949"/>
      <c r="AB686" s="949"/>
      <c r="AC686" s="949"/>
      <c r="AD686" s="949"/>
      <c r="AE686" s="949"/>
      <c r="AF686" s="949"/>
      <c r="AG686" s="949"/>
    </row>
    <row r="687" spans="1:35">
      <c r="A687" s="769">
        <v>3</v>
      </c>
      <c r="B687" s="459" t="s">
        <v>2879</v>
      </c>
      <c r="C687" s="1019"/>
      <c r="D687" s="1018"/>
      <c r="E687" s="1018"/>
      <c r="F687" s="950" t="s">
        <v>2186</v>
      </c>
      <c r="G687" s="639">
        <v>14</v>
      </c>
      <c r="H687" s="496" t="s">
        <v>2879</v>
      </c>
      <c r="I687" s="996" t="s">
        <v>1800</v>
      </c>
      <c r="J687" s="664"/>
      <c r="K687" s="722">
        <v>1</v>
      </c>
      <c r="L687" s="677">
        <v>1</v>
      </c>
      <c r="M687" s="678"/>
      <c r="N687" s="679"/>
      <c r="O687" s="678"/>
      <c r="P687" s="678"/>
      <c r="Q687" s="678"/>
      <c r="R687" s="677">
        <v>1</v>
      </c>
      <c r="S687" s="677">
        <v>1</v>
      </c>
      <c r="T687" s="494"/>
      <c r="U687" s="495"/>
      <c r="X687" s="840"/>
      <c r="AB687" s="840"/>
      <c r="AC687" s="840"/>
      <c r="AD687" s="840"/>
      <c r="AE687" s="840"/>
      <c r="AF687" s="840"/>
      <c r="AG687" s="840"/>
    </row>
    <row r="688" spans="1:35">
      <c r="A688" s="769">
        <v>3</v>
      </c>
      <c r="B688" s="459" t="s">
        <v>2880</v>
      </c>
      <c r="C688" s="1019"/>
      <c r="D688" s="1018"/>
      <c r="E688" s="1018"/>
      <c r="F688" s="950" t="s">
        <v>2188</v>
      </c>
      <c r="G688" s="639">
        <v>14</v>
      </c>
      <c r="H688" s="496" t="s">
        <v>2880</v>
      </c>
      <c r="I688" s="996" t="s">
        <v>1801</v>
      </c>
      <c r="J688" s="664"/>
      <c r="K688" s="722">
        <v>1</v>
      </c>
      <c r="L688" s="677">
        <v>1</v>
      </c>
      <c r="M688" s="678"/>
      <c r="N688" s="679"/>
      <c r="O688" s="678"/>
      <c r="P688" s="678"/>
      <c r="Q688" s="678"/>
      <c r="R688" s="677">
        <v>1</v>
      </c>
      <c r="S688" s="677">
        <v>1</v>
      </c>
      <c r="T688" s="494"/>
      <c r="U688" s="495"/>
      <c r="X688" s="949"/>
      <c r="AB688" s="949"/>
      <c r="AC688" s="949"/>
      <c r="AD688" s="949"/>
      <c r="AE688" s="949"/>
      <c r="AF688" s="949"/>
      <c r="AG688" s="949"/>
    </row>
    <row r="689" spans="1:35">
      <c r="A689" s="769">
        <v>3</v>
      </c>
      <c r="B689" s="459" t="s">
        <v>2881</v>
      </c>
      <c r="C689" s="1019"/>
      <c r="D689" s="1018"/>
      <c r="E689" s="1018"/>
      <c r="F689" s="950" t="s">
        <v>2189</v>
      </c>
      <c r="G689" s="639">
        <v>14</v>
      </c>
      <c r="H689" s="496" t="s">
        <v>2881</v>
      </c>
      <c r="I689" s="996" t="s">
        <v>1802</v>
      </c>
      <c r="J689" s="664"/>
      <c r="K689" s="722">
        <v>1</v>
      </c>
      <c r="L689" s="677">
        <v>1</v>
      </c>
      <c r="M689" s="678"/>
      <c r="N689" s="679"/>
      <c r="O689" s="678"/>
      <c r="P689" s="678"/>
      <c r="Q689" s="678"/>
      <c r="R689" s="677">
        <v>1</v>
      </c>
      <c r="S689" s="677">
        <v>1</v>
      </c>
      <c r="T689" s="494"/>
      <c r="U689" s="495"/>
      <c r="X689" s="840"/>
      <c r="AB689" s="840"/>
      <c r="AC689" s="840"/>
      <c r="AD689" s="840"/>
      <c r="AE689" s="840"/>
      <c r="AF689" s="840"/>
      <c r="AG689" s="840"/>
    </row>
    <row r="690" spans="1:35" ht="42" customHeight="1">
      <c r="A690" s="769">
        <v>2</v>
      </c>
      <c r="B690" s="660" t="s">
        <v>2233</v>
      </c>
      <c r="C690" s="661" t="s">
        <v>1441</v>
      </c>
      <c r="D690" s="661">
        <v>80</v>
      </c>
      <c r="E690" s="661" t="s">
        <v>1787</v>
      </c>
      <c r="F690" s="457">
        <v>7</v>
      </c>
      <c r="G690" s="639">
        <v>14</v>
      </c>
      <c r="H690" s="493" t="s">
        <v>2233</v>
      </c>
      <c r="I690" s="779" t="s">
        <v>2234</v>
      </c>
      <c r="J690" s="703" t="s">
        <v>1643</v>
      </c>
      <c r="K690" s="696"/>
      <c r="L690" s="692"/>
      <c r="M690" s="692"/>
      <c r="N690" s="692"/>
      <c r="O690" s="692"/>
      <c r="P690" s="692"/>
      <c r="Q690" s="692"/>
      <c r="R690" s="494"/>
      <c r="S690" s="494"/>
      <c r="T690" s="692">
        <v>1</v>
      </c>
      <c r="U690" s="244" t="s">
        <v>394</v>
      </c>
      <c r="X690" s="1026"/>
      <c r="AB690" s="1026"/>
      <c r="AC690" s="1026"/>
      <c r="AD690" s="1026"/>
      <c r="AE690" s="1026"/>
      <c r="AF690" s="1026"/>
      <c r="AG690" s="1026"/>
    </row>
    <row r="691" spans="1:35">
      <c r="A691" s="769">
        <v>3</v>
      </c>
      <c r="B691" s="459" t="s">
        <v>2882</v>
      </c>
      <c r="C691" s="1019"/>
      <c r="D691" s="1018"/>
      <c r="E691" s="1018"/>
      <c r="F691" s="1030" t="s">
        <v>2191</v>
      </c>
      <c r="G691" s="639">
        <v>14</v>
      </c>
      <c r="H691" s="496" t="s">
        <v>2882</v>
      </c>
      <c r="I691" s="996" t="s">
        <v>1644</v>
      </c>
      <c r="J691" s="664"/>
      <c r="K691" s="722">
        <v>1</v>
      </c>
      <c r="L691" s="677">
        <v>1</v>
      </c>
      <c r="M691" s="678"/>
      <c r="N691" s="679"/>
      <c r="O691" s="678"/>
      <c r="P691" s="678"/>
      <c r="Q691" s="678"/>
      <c r="R691" s="677">
        <v>1</v>
      </c>
      <c r="S691" s="677">
        <v>1</v>
      </c>
      <c r="T691" s="494"/>
      <c r="U691" s="495"/>
      <c r="X691" s="1026"/>
      <c r="AB691" s="1026"/>
      <c r="AC691" s="1026"/>
      <c r="AD691" s="1026"/>
      <c r="AE691" s="1026"/>
      <c r="AF691" s="1026"/>
      <c r="AG691" s="1026"/>
    </row>
    <row r="692" spans="1:35">
      <c r="A692" s="769">
        <v>2</v>
      </c>
      <c r="B692" s="459" t="s">
        <v>2022</v>
      </c>
      <c r="C692" s="1018"/>
      <c r="D692" s="1018"/>
      <c r="E692" s="1020"/>
      <c r="F692" s="511">
        <v>0</v>
      </c>
      <c r="G692" s="639">
        <v>15</v>
      </c>
      <c r="H692" s="489" t="s">
        <v>2022</v>
      </c>
      <c r="I692" s="1010" t="s">
        <v>114</v>
      </c>
      <c r="J692" s="490"/>
      <c r="K692" s="490"/>
      <c r="L692" s="690"/>
      <c r="M692" s="690"/>
      <c r="N692" s="691"/>
      <c r="O692" s="691"/>
      <c r="P692" s="691"/>
      <c r="Q692" s="691"/>
      <c r="R692" s="491"/>
      <c r="S692" s="491"/>
      <c r="T692" s="491"/>
      <c r="U692" s="492"/>
      <c r="X692" s="949"/>
      <c r="AB692" s="949"/>
      <c r="AC692" s="949"/>
      <c r="AD692" s="949"/>
      <c r="AE692" s="949"/>
      <c r="AF692" s="949"/>
      <c r="AG692" s="949"/>
    </row>
    <row r="693" spans="1:35" ht="30">
      <c r="A693" s="769">
        <v>2</v>
      </c>
      <c r="B693" s="459" t="s">
        <v>2235</v>
      </c>
      <c r="C693" s="1019" t="s">
        <v>106</v>
      </c>
      <c r="D693" s="1018">
        <v>27</v>
      </c>
      <c r="E693" s="1018" t="s">
        <v>106</v>
      </c>
      <c r="F693" s="457">
        <v>1</v>
      </c>
      <c r="G693" s="639">
        <v>15</v>
      </c>
      <c r="H693" s="493" t="s">
        <v>2235</v>
      </c>
      <c r="I693" s="779" t="s">
        <v>1500</v>
      </c>
      <c r="J693" s="701" t="s">
        <v>1501</v>
      </c>
      <c r="K693" s="696"/>
      <c r="L693" s="742"/>
      <c r="M693" s="692"/>
      <c r="N693" s="692"/>
      <c r="O693" s="692"/>
      <c r="P693" s="692"/>
      <c r="Q693" s="692"/>
      <c r="R693" s="494"/>
      <c r="S693" s="494"/>
      <c r="T693" s="692">
        <v>425</v>
      </c>
      <c r="U693" s="244" t="s">
        <v>111</v>
      </c>
      <c r="X693" s="840"/>
      <c r="AB693" s="840"/>
      <c r="AC693" s="840"/>
      <c r="AD693" s="840"/>
      <c r="AE693" s="840"/>
      <c r="AF693" s="840"/>
      <c r="AG693" s="840"/>
      <c r="AH693" s="462"/>
      <c r="AI693" s="462"/>
    </row>
    <row r="694" spans="1:35">
      <c r="A694" s="769">
        <v>3</v>
      </c>
      <c r="B694" s="459" t="s">
        <v>2883</v>
      </c>
      <c r="C694" s="1019"/>
      <c r="D694" s="1018"/>
      <c r="E694" s="1018"/>
      <c r="F694" s="626" t="s">
        <v>2025</v>
      </c>
      <c r="G694" s="639">
        <v>15</v>
      </c>
      <c r="H694" s="496" t="s">
        <v>2883</v>
      </c>
      <c r="I694" s="996" t="s">
        <v>1644</v>
      </c>
      <c r="J694" s="664"/>
      <c r="K694" s="722">
        <v>1</v>
      </c>
      <c r="L694" s="677">
        <v>1</v>
      </c>
      <c r="M694" s="678"/>
      <c r="N694" s="679"/>
      <c r="O694" s="678"/>
      <c r="P694" s="678"/>
      <c r="Q694" s="678"/>
      <c r="R694" s="677">
        <v>1</v>
      </c>
      <c r="S694" s="677">
        <v>425</v>
      </c>
      <c r="T694" s="494"/>
      <c r="U694" s="495"/>
      <c r="X694" s="840"/>
      <c r="AB694" s="840"/>
      <c r="AC694" s="840"/>
      <c r="AD694" s="840"/>
      <c r="AE694" s="840"/>
      <c r="AF694" s="840"/>
      <c r="AG694" s="840"/>
      <c r="AH694" s="462"/>
      <c r="AI694" s="462"/>
    </row>
    <row r="695" spans="1:35">
      <c r="A695" s="465"/>
      <c r="B695" s="465"/>
      <c r="C695" s="1024"/>
      <c r="D695" s="1015"/>
      <c r="E695" s="1015"/>
      <c r="F695" s="949"/>
      <c r="G695" s="949"/>
      <c r="H695" s="949"/>
      <c r="I695" s="1015"/>
      <c r="L695" s="462"/>
      <c r="M695" s="462"/>
      <c r="N695" s="462"/>
      <c r="O695" s="462"/>
      <c r="P695" s="462"/>
      <c r="Q695" s="462"/>
      <c r="R695" s="462"/>
      <c r="S695" s="462"/>
      <c r="T695" s="462"/>
      <c r="U695" s="462"/>
      <c r="X695" s="840"/>
      <c r="AB695" s="840"/>
      <c r="AC695" s="840"/>
      <c r="AD695" s="840"/>
      <c r="AE695" s="840"/>
      <c r="AF695" s="840"/>
      <c r="AG695" s="840"/>
      <c r="AH695" s="462"/>
      <c r="AI695" s="462"/>
    </row>
    <row r="696" spans="1:35">
      <c r="A696" s="465"/>
      <c r="B696" s="465"/>
      <c r="C696" s="1024"/>
      <c r="D696" s="1015"/>
      <c r="E696" s="1015"/>
      <c r="F696" s="949"/>
      <c r="G696" s="949"/>
      <c r="H696" s="949"/>
      <c r="I696" s="1015"/>
      <c r="L696" s="462"/>
      <c r="M696" s="462"/>
      <c r="N696" s="462"/>
      <c r="O696" s="462"/>
      <c r="P696" s="462"/>
      <c r="Q696" s="462"/>
      <c r="R696" s="462"/>
      <c r="S696" s="462">
        <v>27018.33</v>
      </c>
      <c r="T696" s="977">
        <v>27028.33</v>
      </c>
      <c r="U696" s="462"/>
      <c r="X696" s="840"/>
      <c r="AB696" s="840"/>
      <c r="AC696" s="840"/>
      <c r="AD696" s="840"/>
      <c r="AE696" s="840"/>
      <c r="AF696" s="840"/>
      <c r="AG696" s="840"/>
    </row>
    <row r="697" spans="1:35">
      <c r="A697" s="465"/>
      <c r="B697" s="465"/>
      <c r="C697" s="1024"/>
      <c r="D697" s="1015"/>
      <c r="E697" s="1015"/>
      <c r="F697" s="949"/>
      <c r="G697" s="949"/>
      <c r="H697" s="949"/>
      <c r="I697" s="1015"/>
      <c r="L697" s="462"/>
      <c r="M697" s="462"/>
      <c r="N697" s="462"/>
      <c r="O697" s="462"/>
      <c r="P697" s="462"/>
      <c r="Q697" s="462"/>
      <c r="R697" s="462"/>
      <c r="S697" s="462"/>
      <c r="T697" s="462"/>
      <c r="U697" s="462"/>
      <c r="X697" s="840"/>
      <c r="AB697" s="840"/>
      <c r="AC697" s="840"/>
      <c r="AD697" s="840"/>
      <c r="AE697" s="840"/>
      <c r="AF697" s="840"/>
      <c r="AG697" s="840"/>
    </row>
    <row r="698" spans="1:35">
      <c r="A698" s="465"/>
      <c r="B698" s="465"/>
      <c r="C698" s="1024"/>
      <c r="D698" s="1015"/>
      <c r="E698" s="1015"/>
      <c r="F698" s="949"/>
      <c r="G698" s="949"/>
      <c r="H698" s="949"/>
      <c r="I698" s="1015"/>
      <c r="L698" s="462"/>
      <c r="M698" s="462"/>
      <c r="N698" s="462"/>
      <c r="O698" s="462"/>
      <c r="P698" s="462"/>
      <c r="Q698" s="462"/>
      <c r="R698" s="462"/>
      <c r="S698" s="462"/>
      <c r="T698" s="462"/>
      <c r="U698" s="462"/>
      <c r="X698" s="840"/>
      <c r="AB698" s="840"/>
      <c r="AC698" s="840"/>
      <c r="AD698" s="840"/>
      <c r="AE698" s="840"/>
      <c r="AF698" s="840"/>
      <c r="AG698" s="840"/>
    </row>
    <row r="699" spans="1:35">
      <c r="A699" s="465"/>
      <c r="B699" s="465"/>
      <c r="C699" s="1024"/>
      <c r="D699" s="1015"/>
      <c r="E699" s="1015"/>
      <c r="F699" s="949"/>
      <c r="G699" s="949"/>
      <c r="H699" s="949"/>
      <c r="I699" s="1015"/>
      <c r="L699" s="462"/>
      <c r="M699" s="462"/>
      <c r="N699" s="462"/>
      <c r="O699" s="462"/>
      <c r="P699" s="462"/>
      <c r="Q699" s="462"/>
      <c r="R699" s="462"/>
      <c r="S699" s="462"/>
      <c r="T699" s="462"/>
      <c r="U699" s="462"/>
      <c r="X699" s="840"/>
      <c r="AB699" s="840"/>
      <c r="AC699" s="840"/>
      <c r="AD699" s="840"/>
      <c r="AE699" s="840"/>
      <c r="AF699" s="840"/>
      <c r="AG699" s="840"/>
      <c r="AH699" s="462"/>
      <c r="AI699" s="462"/>
    </row>
    <row r="700" spans="1:35">
      <c r="A700" s="465"/>
      <c r="B700" s="465"/>
      <c r="C700" s="1024"/>
      <c r="D700" s="1015"/>
      <c r="E700" s="1015"/>
      <c r="F700" s="949"/>
      <c r="G700" s="949"/>
      <c r="H700" s="949"/>
      <c r="I700" s="1015"/>
      <c r="L700" s="462"/>
      <c r="M700" s="462"/>
      <c r="N700" s="462"/>
      <c r="O700" s="462"/>
      <c r="P700" s="462"/>
      <c r="Q700" s="462"/>
      <c r="R700" s="462"/>
      <c r="S700" s="462"/>
      <c r="T700" s="462"/>
      <c r="U700" s="462"/>
      <c r="X700" s="840"/>
      <c r="AB700" s="840"/>
      <c r="AC700" s="840"/>
      <c r="AD700" s="840"/>
      <c r="AE700" s="840"/>
      <c r="AF700" s="840"/>
      <c r="AG700" s="840"/>
    </row>
    <row r="701" spans="1:35">
      <c r="A701" s="465"/>
      <c r="B701" s="465"/>
      <c r="C701" s="1024"/>
      <c r="D701" s="1015"/>
      <c r="E701" s="1015"/>
      <c r="F701" s="949"/>
      <c r="G701" s="949"/>
      <c r="H701" s="949"/>
      <c r="I701" s="1015"/>
      <c r="L701" s="462"/>
      <c r="M701" s="462"/>
      <c r="N701" s="462"/>
      <c r="O701" s="462"/>
      <c r="P701" s="462"/>
      <c r="Q701" s="462"/>
      <c r="R701" s="462"/>
      <c r="S701" s="462"/>
      <c r="T701" s="462"/>
      <c r="U701" s="462"/>
      <c r="X701" s="840"/>
      <c r="AB701" s="840"/>
      <c r="AC701" s="840"/>
      <c r="AD701" s="840"/>
      <c r="AE701" s="840"/>
      <c r="AF701" s="840"/>
      <c r="AG701" s="840"/>
    </row>
    <row r="702" spans="1:35">
      <c r="A702" s="465"/>
      <c r="B702" s="465"/>
      <c r="C702" s="1024"/>
      <c r="D702" s="1015"/>
      <c r="E702" s="1015"/>
      <c r="F702" s="949"/>
      <c r="G702" s="949"/>
      <c r="H702" s="949"/>
      <c r="I702" s="1015"/>
      <c r="L702" s="462"/>
      <c r="M702" s="462"/>
      <c r="N702" s="462"/>
      <c r="O702" s="462"/>
      <c r="P702" s="462"/>
      <c r="Q702" s="462"/>
      <c r="R702" s="462"/>
      <c r="S702" s="462"/>
      <c r="T702" s="462"/>
      <c r="U702" s="462"/>
      <c r="X702" s="840"/>
      <c r="AB702" s="840"/>
      <c r="AC702" s="840"/>
      <c r="AD702" s="840"/>
      <c r="AE702" s="840"/>
      <c r="AF702" s="840"/>
      <c r="AG702" s="840"/>
    </row>
    <row r="703" spans="1:35">
      <c r="A703" s="465"/>
      <c r="B703" s="465"/>
      <c r="C703" s="1024"/>
      <c r="D703" s="1015"/>
      <c r="E703" s="1015"/>
      <c r="F703" s="949"/>
      <c r="G703" s="949"/>
      <c r="H703" s="949"/>
      <c r="I703" s="1015"/>
      <c r="L703" s="462"/>
      <c r="M703" s="462"/>
      <c r="N703" s="462"/>
      <c r="O703" s="462"/>
      <c r="P703" s="462"/>
      <c r="Q703" s="462"/>
      <c r="R703" s="462"/>
      <c r="S703" s="462"/>
      <c r="T703" s="462"/>
      <c r="U703" s="462"/>
      <c r="X703" s="840"/>
      <c r="AB703" s="840"/>
      <c r="AC703" s="840"/>
      <c r="AD703" s="840"/>
      <c r="AE703" s="840"/>
      <c r="AF703" s="840"/>
      <c r="AG703" s="840"/>
    </row>
    <row r="704" spans="1:35">
      <c r="A704" s="465"/>
      <c r="B704" s="465"/>
      <c r="C704" s="1024"/>
      <c r="D704" s="1015"/>
      <c r="E704" s="1015"/>
      <c r="F704" s="949"/>
      <c r="G704" s="949"/>
      <c r="H704" s="949"/>
      <c r="I704" s="1015"/>
      <c r="L704" s="462"/>
      <c r="M704" s="462"/>
      <c r="N704" s="462"/>
      <c r="O704" s="462"/>
      <c r="P704" s="462"/>
      <c r="Q704" s="462"/>
      <c r="R704" s="462"/>
      <c r="S704" s="462"/>
      <c r="T704" s="462"/>
      <c r="U704" s="462"/>
      <c r="X704" s="840"/>
      <c r="AB704" s="840"/>
      <c r="AC704" s="840"/>
      <c r="AD704" s="840"/>
      <c r="AE704" s="840"/>
      <c r="AF704" s="840"/>
      <c r="AG704" s="840"/>
    </row>
    <row r="705" spans="1:35">
      <c r="A705" s="465"/>
      <c r="B705" s="465"/>
      <c r="C705" s="1024"/>
      <c r="D705" s="1015"/>
      <c r="E705" s="1015"/>
      <c r="F705" s="949"/>
      <c r="G705" s="949"/>
      <c r="H705" s="949"/>
      <c r="I705" s="1015"/>
      <c r="L705" s="462"/>
      <c r="M705" s="462"/>
      <c r="N705" s="462"/>
      <c r="O705" s="462"/>
      <c r="P705" s="462"/>
      <c r="Q705" s="462"/>
      <c r="R705" s="462"/>
      <c r="S705" s="462"/>
      <c r="T705" s="462"/>
      <c r="U705" s="462"/>
      <c r="X705" s="840"/>
      <c r="AB705" s="840"/>
      <c r="AC705" s="840"/>
      <c r="AD705" s="840"/>
      <c r="AE705" s="840"/>
      <c r="AF705" s="840"/>
      <c r="AG705" s="840"/>
    </row>
    <row r="706" spans="1:35">
      <c r="A706" s="465"/>
      <c r="B706" s="465"/>
      <c r="C706" s="1024"/>
      <c r="D706" s="1015"/>
      <c r="E706" s="1015"/>
      <c r="F706" s="949"/>
      <c r="G706" s="949"/>
      <c r="H706" s="949"/>
      <c r="I706" s="1015"/>
      <c r="L706" s="462"/>
      <c r="M706" s="462"/>
      <c r="N706" s="462"/>
      <c r="O706" s="462"/>
      <c r="P706" s="462"/>
      <c r="Q706" s="462"/>
      <c r="R706" s="462"/>
      <c r="S706" s="462"/>
      <c r="T706" s="462"/>
      <c r="U706" s="462"/>
      <c r="X706" s="840"/>
      <c r="AB706" s="840"/>
      <c r="AC706" s="840"/>
      <c r="AD706" s="840"/>
      <c r="AE706" s="840"/>
      <c r="AF706" s="840"/>
      <c r="AG706" s="840"/>
    </row>
    <row r="707" spans="1:35">
      <c r="A707" s="465"/>
      <c r="B707" s="465"/>
      <c r="C707" s="1024"/>
      <c r="D707" s="1015"/>
      <c r="E707" s="1015"/>
      <c r="F707" s="923"/>
      <c r="G707" s="923"/>
      <c r="H707" s="923"/>
      <c r="I707" s="1015"/>
      <c r="L707" s="462"/>
      <c r="M707" s="462"/>
      <c r="N707" s="462"/>
      <c r="O707" s="462"/>
      <c r="P707" s="462"/>
      <c r="Q707" s="462"/>
      <c r="R707" s="462"/>
      <c r="S707" s="462"/>
      <c r="T707" s="462"/>
      <c r="U707" s="462"/>
      <c r="X707" s="840"/>
      <c r="AB707" s="840"/>
      <c r="AC707" s="840"/>
      <c r="AD707" s="840"/>
      <c r="AE707" s="840"/>
      <c r="AF707" s="840"/>
      <c r="AG707" s="840"/>
    </row>
    <row r="708" spans="1:35">
      <c r="A708" s="465"/>
      <c r="B708" s="465"/>
      <c r="C708" s="1024"/>
      <c r="D708" s="1015"/>
      <c r="E708" s="1015"/>
      <c r="F708" s="923"/>
      <c r="G708" s="923"/>
      <c r="H708" s="923"/>
      <c r="I708" s="1015"/>
      <c r="L708" s="462"/>
      <c r="M708" s="462"/>
      <c r="N708" s="462"/>
      <c r="O708" s="462"/>
      <c r="P708" s="462"/>
      <c r="Q708" s="462"/>
      <c r="R708" s="462"/>
      <c r="S708" s="462"/>
      <c r="T708" s="462"/>
      <c r="U708" s="462"/>
      <c r="X708" s="840"/>
      <c r="AB708" s="840"/>
      <c r="AC708" s="840"/>
      <c r="AD708" s="840"/>
      <c r="AE708" s="840"/>
      <c r="AF708" s="840"/>
      <c r="AG708" s="840"/>
    </row>
    <row r="709" spans="1:35">
      <c r="A709" s="465"/>
      <c r="B709" s="465"/>
      <c r="C709" s="1024"/>
      <c r="D709" s="1015"/>
      <c r="E709" s="1015"/>
      <c r="F709" s="923"/>
      <c r="G709" s="923"/>
      <c r="H709" s="923"/>
      <c r="I709" s="1015"/>
      <c r="L709" s="462"/>
      <c r="M709" s="462"/>
      <c r="N709" s="462"/>
      <c r="O709" s="462"/>
      <c r="P709" s="462"/>
      <c r="Q709" s="462"/>
      <c r="R709" s="462"/>
      <c r="S709" s="462"/>
      <c r="T709" s="462"/>
      <c r="U709" s="462"/>
      <c r="X709" s="840"/>
      <c r="AB709" s="840"/>
      <c r="AC709" s="840"/>
      <c r="AD709" s="840"/>
      <c r="AE709" s="840"/>
      <c r="AF709" s="840"/>
      <c r="AG709" s="840"/>
      <c r="AH709" s="462"/>
      <c r="AI709" s="462"/>
    </row>
    <row r="710" spans="1:35">
      <c r="A710" s="465"/>
      <c r="B710" s="465"/>
      <c r="C710" s="1024"/>
      <c r="D710" s="1015"/>
      <c r="E710" s="1015"/>
      <c r="F710" s="923"/>
      <c r="G710" s="923"/>
      <c r="H710" s="923"/>
      <c r="I710" s="1015"/>
      <c r="L710" s="462"/>
      <c r="M710" s="462"/>
      <c r="N710" s="462"/>
      <c r="O710" s="462"/>
      <c r="P710" s="462"/>
      <c r="Q710" s="462"/>
      <c r="R710" s="462"/>
      <c r="S710" s="462"/>
      <c r="T710" s="462"/>
      <c r="U710" s="462"/>
      <c r="X710" s="840"/>
      <c r="AB710" s="840"/>
      <c r="AC710" s="840"/>
      <c r="AD710" s="840"/>
      <c r="AE710" s="840"/>
      <c r="AF710" s="840"/>
      <c r="AG710" s="840"/>
      <c r="AH710" s="462"/>
      <c r="AI710" s="462"/>
    </row>
    <row r="711" spans="1:35">
      <c r="A711" s="465"/>
      <c r="B711" s="465"/>
      <c r="C711" s="1024"/>
      <c r="D711" s="1015"/>
      <c r="E711" s="1015"/>
      <c r="F711" s="923"/>
      <c r="G711" s="923"/>
      <c r="H711" s="923"/>
      <c r="I711" s="1015"/>
      <c r="L711" s="462"/>
      <c r="M711" s="462"/>
      <c r="N711" s="462"/>
      <c r="O711" s="462"/>
      <c r="P711" s="462"/>
      <c r="Q711" s="462"/>
      <c r="R711" s="462"/>
      <c r="S711" s="462"/>
      <c r="T711" s="462"/>
      <c r="U711" s="462"/>
      <c r="X711" s="840"/>
      <c r="AB711" s="840"/>
      <c r="AC711" s="840"/>
      <c r="AD711" s="840"/>
      <c r="AE711" s="840"/>
      <c r="AF711" s="840"/>
      <c r="AG711" s="840"/>
      <c r="AH711" s="462"/>
      <c r="AI711" s="462"/>
    </row>
    <row r="712" spans="1:35">
      <c r="A712" s="465"/>
      <c r="B712" s="465"/>
      <c r="C712" s="1024"/>
      <c r="D712" s="1015"/>
      <c r="E712" s="1015"/>
      <c r="F712" s="923"/>
      <c r="G712" s="923"/>
      <c r="H712" s="923"/>
      <c r="I712" s="1015"/>
      <c r="L712" s="462"/>
      <c r="M712" s="462"/>
      <c r="N712" s="462"/>
      <c r="O712" s="462"/>
      <c r="P712" s="462"/>
      <c r="Q712" s="462"/>
      <c r="R712" s="462"/>
      <c r="S712" s="462"/>
      <c r="T712" s="462"/>
      <c r="U712" s="462"/>
      <c r="X712" s="840"/>
      <c r="AB712" s="840"/>
      <c r="AC712" s="840"/>
      <c r="AD712" s="840"/>
      <c r="AE712" s="840"/>
      <c r="AF712" s="840"/>
      <c r="AG712" s="840"/>
    </row>
    <row r="713" spans="1:35">
      <c r="A713" s="465"/>
      <c r="B713" s="465"/>
      <c r="C713" s="1024"/>
      <c r="D713" s="1015"/>
      <c r="E713" s="1015"/>
      <c r="F713" s="923"/>
      <c r="G713" s="923"/>
      <c r="H713" s="923"/>
      <c r="I713" s="1015"/>
      <c r="L713" s="462"/>
      <c r="M713" s="462"/>
      <c r="N713" s="462"/>
      <c r="O713" s="462"/>
      <c r="P713" s="462"/>
      <c r="Q713" s="462"/>
      <c r="R713" s="462"/>
      <c r="S713" s="462"/>
      <c r="T713" s="462"/>
      <c r="U713" s="462"/>
      <c r="X713" s="840"/>
      <c r="AB713" s="840"/>
      <c r="AC713" s="840"/>
      <c r="AD713" s="840"/>
      <c r="AE713" s="840"/>
      <c r="AF713" s="840"/>
      <c r="AG713" s="840"/>
    </row>
    <row r="714" spans="1:35">
      <c r="A714" s="465"/>
      <c r="B714" s="465"/>
      <c r="C714" s="1024"/>
      <c r="D714" s="1015"/>
      <c r="E714" s="1015"/>
      <c r="F714" s="923"/>
      <c r="G714" s="923"/>
      <c r="H714" s="923"/>
      <c r="I714" s="1015"/>
      <c r="L714" s="462"/>
      <c r="M714" s="462"/>
      <c r="N714" s="462"/>
      <c r="O714" s="462"/>
      <c r="P714" s="462"/>
      <c r="Q714" s="462"/>
      <c r="R714" s="462"/>
      <c r="S714" s="462"/>
      <c r="T714" s="462"/>
      <c r="U714" s="462"/>
      <c r="X714" s="840"/>
      <c r="AB714" s="840"/>
      <c r="AC714" s="840"/>
      <c r="AD714" s="840"/>
      <c r="AE714" s="840"/>
      <c r="AF714" s="840"/>
      <c r="AG714" s="840"/>
    </row>
    <row r="715" spans="1:35">
      <c r="A715" s="465"/>
      <c r="B715" s="465"/>
      <c r="C715" s="1024"/>
      <c r="D715" s="1015"/>
      <c r="E715" s="1015"/>
      <c r="F715" s="923"/>
      <c r="G715" s="923"/>
      <c r="H715" s="923"/>
      <c r="I715" s="1015"/>
      <c r="L715" s="462"/>
      <c r="M715" s="462"/>
      <c r="N715" s="462"/>
      <c r="O715" s="462"/>
      <c r="P715" s="462"/>
      <c r="Q715" s="462"/>
      <c r="R715" s="462"/>
      <c r="S715" s="462"/>
      <c r="T715" s="462"/>
      <c r="U715" s="462"/>
      <c r="X715" s="871"/>
      <c r="AB715" s="871"/>
      <c r="AC715" s="871"/>
      <c r="AD715" s="871"/>
      <c r="AE715" s="871"/>
      <c r="AF715" s="871"/>
      <c r="AG715" s="871"/>
    </row>
    <row r="716" spans="1:35" s="662" customFormat="1">
      <c r="A716" s="465"/>
      <c r="B716" s="465"/>
      <c r="C716" s="1024"/>
      <c r="D716" s="1015"/>
      <c r="E716" s="1015"/>
      <c r="F716" s="923"/>
      <c r="G716" s="923"/>
      <c r="H716" s="923"/>
      <c r="I716" s="1015"/>
      <c r="J716" s="462"/>
      <c r="K716" s="462"/>
      <c r="L716" s="462"/>
      <c r="M716" s="462"/>
      <c r="N716" s="462"/>
      <c r="O716" s="462"/>
      <c r="P716" s="462"/>
      <c r="Q716" s="462"/>
      <c r="R716" s="462"/>
      <c r="S716" s="462"/>
      <c r="T716" s="462"/>
      <c r="U716" s="462"/>
    </row>
    <row r="717" spans="1:35">
      <c r="A717" s="465"/>
      <c r="B717" s="465"/>
      <c r="C717" s="1024"/>
      <c r="D717" s="1015"/>
      <c r="E717" s="1015"/>
      <c r="F717" s="923"/>
      <c r="G717" s="923"/>
      <c r="H717" s="923"/>
      <c r="I717" s="1015"/>
      <c r="L717" s="462"/>
      <c r="M717" s="462"/>
      <c r="N717" s="462"/>
      <c r="O717" s="462"/>
      <c r="P717" s="462"/>
      <c r="Q717" s="462"/>
      <c r="R717" s="462"/>
      <c r="S717" s="462"/>
      <c r="T717" s="462"/>
      <c r="U717" s="462"/>
      <c r="X717" s="871"/>
      <c r="AB717" s="871"/>
      <c r="AC717" s="871"/>
      <c r="AD717" s="871"/>
      <c r="AE717" s="871"/>
      <c r="AF717" s="871"/>
      <c r="AG717" s="871"/>
    </row>
    <row r="718" spans="1:35">
      <c r="A718" s="465"/>
      <c r="B718" s="465"/>
      <c r="C718" s="1024"/>
      <c r="D718" s="1015"/>
      <c r="E718" s="1015"/>
      <c r="F718" s="923"/>
      <c r="G718" s="923"/>
      <c r="H718" s="923"/>
      <c r="I718" s="1015"/>
      <c r="L718" s="462"/>
      <c r="M718" s="462"/>
      <c r="N718" s="462"/>
      <c r="O718" s="462"/>
      <c r="P718" s="462"/>
      <c r="Q718" s="462"/>
      <c r="R718" s="462"/>
      <c r="S718" s="462"/>
      <c r="T718" s="462"/>
      <c r="U718" s="462"/>
      <c r="X718" s="871"/>
      <c r="AB718" s="871"/>
      <c r="AC718" s="871"/>
      <c r="AD718" s="871"/>
      <c r="AE718" s="871"/>
      <c r="AF718" s="871"/>
      <c r="AG718" s="871"/>
    </row>
    <row r="719" spans="1:35">
      <c r="A719" s="465"/>
      <c r="B719" s="465"/>
      <c r="C719" s="1024"/>
      <c r="D719" s="1015"/>
      <c r="E719" s="1015"/>
      <c r="F719" s="923"/>
      <c r="G719" s="923"/>
      <c r="H719" s="923"/>
      <c r="I719" s="1015"/>
      <c r="L719" s="462"/>
      <c r="M719" s="462"/>
      <c r="N719" s="462"/>
      <c r="O719" s="462"/>
      <c r="P719" s="462"/>
      <c r="Q719" s="462"/>
      <c r="R719" s="462"/>
      <c r="S719" s="462"/>
      <c r="T719" s="462"/>
      <c r="U719" s="462"/>
      <c r="X719" s="871"/>
      <c r="AB719" s="871"/>
      <c r="AC719" s="871"/>
      <c r="AD719" s="871"/>
      <c r="AE719" s="871"/>
      <c r="AF719" s="871"/>
      <c r="AG719" s="871"/>
    </row>
    <row r="720" spans="1:35">
      <c r="A720" s="465"/>
      <c r="B720" s="465"/>
      <c r="C720" s="1024"/>
      <c r="D720" s="1015"/>
      <c r="E720" s="1015"/>
      <c r="F720" s="923"/>
      <c r="G720" s="923"/>
      <c r="H720" s="923"/>
      <c r="I720" s="1015"/>
      <c r="L720" s="462"/>
      <c r="M720" s="462"/>
      <c r="N720" s="462"/>
      <c r="O720" s="462"/>
      <c r="P720" s="462"/>
      <c r="Q720" s="462"/>
      <c r="R720" s="462"/>
      <c r="S720" s="462"/>
      <c r="T720" s="462"/>
      <c r="U720" s="462"/>
      <c r="X720" s="871"/>
      <c r="AB720" s="871"/>
      <c r="AC720" s="871"/>
      <c r="AD720" s="871"/>
      <c r="AE720" s="871"/>
      <c r="AF720" s="871"/>
      <c r="AG720" s="871"/>
    </row>
    <row r="721" spans="1:33">
      <c r="A721" s="465"/>
      <c r="B721" s="465"/>
      <c r="C721" s="1024"/>
      <c r="D721" s="1015"/>
      <c r="E721" s="1015"/>
      <c r="F721" s="923"/>
      <c r="G721" s="923"/>
      <c r="H721" s="923"/>
      <c r="I721" s="1015"/>
      <c r="L721" s="462"/>
      <c r="M721" s="462"/>
      <c r="N721" s="462"/>
      <c r="O721" s="462"/>
      <c r="P721" s="462"/>
      <c r="Q721" s="462"/>
      <c r="R721" s="462"/>
      <c r="S721" s="462"/>
      <c r="T721" s="462"/>
      <c r="U721" s="462"/>
      <c r="X721" s="871"/>
      <c r="AB721" s="871"/>
      <c r="AC721" s="871"/>
      <c r="AD721" s="871"/>
      <c r="AE721" s="871"/>
      <c r="AF721" s="871"/>
      <c r="AG721" s="871"/>
    </row>
    <row r="722" spans="1:33">
      <c r="A722" s="465"/>
      <c r="B722" s="465"/>
      <c r="C722" s="1024"/>
      <c r="D722" s="1015"/>
      <c r="E722" s="1015"/>
      <c r="F722" s="923"/>
      <c r="G722" s="923"/>
      <c r="H722" s="923"/>
      <c r="I722" s="1015"/>
      <c r="L722" s="462"/>
      <c r="M722" s="462"/>
      <c r="N722" s="462"/>
      <c r="O722" s="462"/>
      <c r="P722" s="462"/>
      <c r="Q722" s="462"/>
      <c r="R722" s="462"/>
      <c r="S722" s="462"/>
      <c r="T722" s="462"/>
      <c r="U722" s="462"/>
      <c r="X722" s="871"/>
      <c r="AB722" s="871"/>
      <c r="AC722" s="871"/>
      <c r="AD722" s="871"/>
      <c r="AE722" s="871"/>
      <c r="AF722" s="871"/>
      <c r="AG722" s="871"/>
    </row>
    <row r="723" spans="1:33">
      <c r="A723" s="465"/>
      <c r="B723" s="465"/>
      <c r="C723" s="1024"/>
      <c r="D723" s="1015"/>
      <c r="E723" s="1015"/>
      <c r="F723" s="923"/>
      <c r="G723" s="923"/>
      <c r="H723" s="923"/>
      <c r="I723" s="1015"/>
      <c r="L723" s="462"/>
      <c r="M723" s="462"/>
      <c r="N723" s="462"/>
      <c r="O723" s="462"/>
      <c r="P723" s="462"/>
      <c r="Q723" s="462"/>
      <c r="R723" s="462"/>
      <c r="S723" s="462"/>
      <c r="T723" s="462"/>
      <c r="U723" s="462"/>
      <c r="X723" s="871"/>
      <c r="AB723" s="871"/>
      <c r="AC723" s="871"/>
      <c r="AD723" s="871"/>
      <c r="AE723" s="871"/>
      <c r="AF723" s="871"/>
      <c r="AG723" s="871"/>
    </row>
    <row r="724" spans="1:33">
      <c r="A724" s="465"/>
      <c r="B724" s="465"/>
      <c r="C724" s="1024"/>
      <c r="D724" s="1015"/>
      <c r="E724" s="1015"/>
      <c r="F724" s="923"/>
      <c r="G724" s="923"/>
      <c r="H724" s="923"/>
      <c r="I724" s="1015"/>
      <c r="L724" s="462"/>
      <c r="M724" s="462"/>
      <c r="N724" s="462"/>
      <c r="O724" s="462"/>
      <c r="P724" s="462"/>
      <c r="Q724" s="462"/>
      <c r="R724" s="462"/>
      <c r="S724" s="462"/>
      <c r="T724" s="462"/>
      <c r="U724" s="462"/>
      <c r="X724" s="871"/>
      <c r="AB724" s="871"/>
      <c r="AC724" s="871"/>
      <c r="AD724" s="871"/>
      <c r="AE724" s="871"/>
      <c r="AF724" s="871"/>
      <c r="AG724" s="871"/>
    </row>
    <row r="725" spans="1:33">
      <c r="A725" s="465"/>
      <c r="B725" s="465"/>
      <c r="C725" s="1024"/>
      <c r="D725" s="1015"/>
      <c r="E725" s="1015"/>
      <c r="F725" s="923"/>
      <c r="G725" s="923"/>
      <c r="H725" s="923"/>
      <c r="I725" s="1015"/>
      <c r="L725" s="462"/>
      <c r="M725" s="462"/>
      <c r="N725" s="462"/>
      <c r="O725" s="462"/>
      <c r="P725" s="462"/>
      <c r="Q725" s="462"/>
      <c r="R725" s="462"/>
      <c r="S725" s="462"/>
      <c r="T725" s="462"/>
      <c r="U725" s="462"/>
      <c r="X725" s="871"/>
      <c r="AB725" s="871"/>
      <c r="AC725" s="871"/>
      <c r="AD725" s="871"/>
      <c r="AE725" s="871"/>
      <c r="AF725" s="871"/>
      <c r="AG725" s="871"/>
    </row>
    <row r="726" spans="1:33" s="662" customFormat="1">
      <c r="A726" s="465"/>
      <c r="B726" s="465"/>
      <c r="C726" s="1024"/>
      <c r="D726" s="1015"/>
      <c r="E726" s="1015"/>
      <c r="F726" s="923"/>
      <c r="G726" s="923"/>
      <c r="H726" s="923"/>
      <c r="I726" s="1015"/>
      <c r="J726" s="462"/>
      <c r="K726" s="462"/>
      <c r="L726" s="462"/>
      <c r="M726" s="462"/>
      <c r="N726" s="462"/>
      <c r="O726" s="462"/>
      <c r="P726" s="462"/>
      <c r="Q726" s="462"/>
      <c r="R726" s="462"/>
      <c r="S726" s="462"/>
      <c r="T726" s="462"/>
      <c r="U726" s="462"/>
    </row>
    <row r="727" spans="1:33">
      <c r="A727" s="465"/>
      <c r="B727" s="465"/>
      <c r="C727" s="1024"/>
      <c r="D727" s="1015"/>
      <c r="E727" s="1015"/>
      <c r="F727" s="923"/>
      <c r="G727" s="923"/>
      <c r="H727" s="923"/>
      <c r="I727" s="1015"/>
      <c r="L727" s="462"/>
      <c r="M727" s="462"/>
      <c r="N727" s="462"/>
      <c r="O727" s="462"/>
      <c r="P727" s="462"/>
      <c r="Q727" s="462"/>
      <c r="R727" s="462"/>
      <c r="S727" s="462"/>
      <c r="T727" s="462"/>
      <c r="U727" s="462"/>
      <c r="X727" s="871"/>
      <c r="AB727" s="871"/>
      <c r="AC727" s="871"/>
      <c r="AD727" s="871"/>
      <c r="AE727" s="871"/>
      <c r="AF727" s="871"/>
      <c r="AG727" s="871"/>
    </row>
    <row r="728" spans="1:33">
      <c r="A728" s="465"/>
      <c r="B728" s="465"/>
      <c r="C728" s="1024"/>
      <c r="D728" s="1015"/>
      <c r="E728" s="1015"/>
      <c r="F728" s="923"/>
      <c r="G728" s="923"/>
      <c r="H728" s="923"/>
      <c r="I728" s="1015"/>
      <c r="L728" s="462"/>
      <c r="M728" s="462"/>
      <c r="N728" s="462"/>
      <c r="O728" s="462"/>
      <c r="P728" s="462"/>
      <c r="Q728" s="462"/>
      <c r="R728" s="462"/>
      <c r="S728" s="462"/>
      <c r="T728" s="462"/>
      <c r="U728" s="462"/>
      <c r="X728" s="871"/>
      <c r="AB728" s="871"/>
      <c r="AC728" s="871"/>
      <c r="AD728" s="871"/>
      <c r="AE728" s="871"/>
      <c r="AF728" s="871"/>
      <c r="AG728" s="871"/>
    </row>
    <row r="729" spans="1:33">
      <c r="A729" s="465"/>
      <c r="B729" s="465"/>
      <c r="C729" s="1024"/>
      <c r="D729" s="1015"/>
      <c r="E729" s="1015"/>
      <c r="F729" s="923"/>
      <c r="G729" s="923"/>
      <c r="H729" s="923"/>
      <c r="I729" s="1015"/>
      <c r="L729" s="462"/>
      <c r="M729" s="462"/>
      <c r="N729" s="462"/>
      <c r="O729" s="462"/>
      <c r="P729" s="462"/>
      <c r="Q729" s="462"/>
      <c r="R729" s="462"/>
      <c r="S729" s="462"/>
      <c r="T729" s="462"/>
      <c r="U729" s="462"/>
      <c r="X729" s="871"/>
      <c r="AB729" s="871"/>
      <c r="AC729" s="871"/>
      <c r="AD729" s="871"/>
      <c r="AE729" s="871"/>
      <c r="AF729" s="871"/>
      <c r="AG729" s="871"/>
    </row>
    <row r="730" spans="1:33">
      <c r="A730" s="465"/>
      <c r="B730" s="465"/>
      <c r="C730" s="1024"/>
      <c r="D730" s="1015"/>
      <c r="E730" s="1015"/>
      <c r="F730" s="923"/>
      <c r="G730" s="923"/>
      <c r="H730" s="923"/>
      <c r="I730" s="1015"/>
      <c r="L730" s="462"/>
      <c r="M730" s="462"/>
      <c r="N730" s="462"/>
      <c r="O730" s="462"/>
      <c r="P730" s="462"/>
      <c r="Q730" s="462"/>
      <c r="R730" s="462"/>
      <c r="S730" s="462"/>
      <c r="T730" s="462"/>
      <c r="U730" s="462"/>
      <c r="X730" s="949"/>
      <c r="AB730" s="949"/>
      <c r="AC730" s="949"/>
      <c r="AD730" s="949"/>
      <c r="AE730" s="949"/>
      <c r="AF730" s="949"/>
      <c r="AG730" s="949"/>
    </row>
    <row r="731" spans="1:33">
      <c r="A731" s="465"/>
      <c r="B731" s="465"/>
      <c r="C731" s="1024"/>
      <c r="D731" s="1015"/>
      <c r="E731" s="1015"/>
      <c r="F731" s="923"/>
      <c r="G731" s="923"/>
      <c r="H731" s="923"/>
      <c r="I731" s="1015"/>
      <c r="L731" s="462"/>
      <c r="M731" s="462"/>
      <c r="N731" s="462"/>
      <c r="O731" s="462"/>
      <c r="P731" s="462"/>
      <c r="Q731" s="462"/>
      <c r="R731" s="462"/>
      <c r="S731" s="462"/>
      <c r="T731" s="462"/>
      <c r="U731" s="462"/>
      <c r="X731" s="871"/>
      <c r="AB731" s="871"/>
      <c r="AC731" s="871"/>
      <c r="AD731" s="871"/>
      <c r="AE731" s="871"/>
      <c r="AF731" s="871"/>
      <c r="AG731" s="871"/>
    </row>
    <row r="732" spans="1:33">
      <c r="A732" s="465"/>
      <c r="B732" s="465"/>
      <c r="C732" s="1024"/>
      <c r="D732" s="1015"/>
      <c r="E732" s="1015"/>
      <c r="F732" s="949"/>
      <c r="G732" s="949"/>
      <c r="H732" s="949"/>
      <c r="I732" s="1015"/>
      <c r="L732" s="462"/>
      <c r="M732" s="462"/>
      <c r="N732" s="462"/>
      <c r="O732" s="462"/>
      <c r="P732" s="462"/>
      <c r="Q732" s="462"/>
      <c r="R732" s="462"/>
      <c r="S732" s="462"/>
      <c r="T732" s="462"/>
      <c r="U732" s="462"/>
      <c r="X732" s="949"/>
      <c r="AB732" s="949"/>
      <c r="AC732" s="949"/>
      <c r="AD732" s="949"/>
      <c r="AE732" s="949"/>
      <c r="AF732" s="949"/>
      <c r="AG732" s="949"/>
    </row>
    <row r="733" spans="1:33">
      <c r="A733" s="465"/>
      <c r="B733" s="465"/>
      <c r="C733" s="1024"/>
      <c r="D733" s="1015"/>
      <c r="E733" s="1015"/>
      <c r="F733" s="923"/>
      <c r="G733" s="923"/>
      <c r="H733" s="923"/>
      <c r="I733" s="1015"/>
      <c r="L733" s="462"/>
      <c r="M733" s="462"/>
      <c r="N733" s="462"/>
      <c r="O733" s="462"/>
      <c r="P733" s="462"/>
      <c r="Q733" s="462"/>
      <c r="R733" s="462"/>
      <c r="S733" s="462"/>
      <c r="T733" s="462"/>
      <c r="U733" s="462"/>
      <c r="X733" s="871"/>
      <c r="AB733" s="871"/>
      <c r="AC733" s="871"/>
      <c r="AD733" s="871"/>
      <c r="AE733" s="871"/>
      <c r="AF733" s="871"/>
      <c r="AG733" s="871"/>
    </row>
    <row r="734" spans="1:33">
      <c r="A734" s="465"/>
      <c r="B734" s="465"/>
      <c r="C734" s="1024"/>
      <c r="D734" s="1015"/>
      <c r="E734" s="1015"/>
      <c r="F734" s="923"/>
      <c r="G734" s="923"/>
      <c r="H734" s="923"/>
      <c r="I734" s="1015"/>
      <c r="L734" s="462"/>
      <c r="M734" s="462"/>
      <c r="N734" s="462"/>
      <c r="O734" s="462"/>
      <c r="P734" s="462"/>
      <c r="Q734" s="462"/>
      <c r="R734" s="462"/>
      <c r="S734" s="462"/>
      <c r="T734" s="462"/>
      <c r="U734" s="462"/>
      <c r="X734" s="871"/>
      <c r="AB734" s="871"/>
      <c r="AC734" s="871"/>
      <c r="AD734" s="871"/>
      <c r="AE734" s="871"/>
      <c r="AF734" s="871"/>
      <c r="AG734" s="871"/>
    </row>
    <row r="735" spans="1:33" s="662" customFormat="1">
      <c r="A735" s="465"/>
      <c r="B735" s="465"/>
      <c r="C735" s="1024"/>
      <c r="D735" s="1015"/>
      <c r="E735" s="1015"/>
      <c r="F735" s="949"/>
      <c r="G735" s="949"/>
      <c r="H735" s="949"/>
      <c r="I735" s="1015"/>
      <c r="J735" s="462"/>
      <c r="K735" s="462"/>
      <c r="L735" s="462"/>
      <c r="M735" s="462"/>
      <c r="N735" s="462"/>
      <c r="O735" s="462"/>
      <c r="P735" s="462"/>
      <c r="Q735" s="462"/>
      <c r="R735" s="462"/>
      <c r="S735" s="462"/>
      <c r="T735" s="462"/>
      <c r="U735" s="462"/>
    </row>
    <row r="736" spans="1:33">
      <c r="A736" s="465"/>
      <c r="B736" s="465"/>
      <c r="C736" s="1024"/>
      <c r="D736" s="1015"/>
      <c r="E736" s="1015"/>
      <c r="F736" s="923"/>
      <c r="G736" s="923"/>
      <c r="H736" s="923"/>
      <c r="I736" s="1015"/>
      <c r="L736" s="462"/>
      <c r="M736" s="462"/>
      <c r="N736" s="462"/>
      <c r="O736" s="462"/>
      <c r="P736" s="462"/>
      <c r="Q736" s="462"/>
      <c r="R736" s="462"/>
      <c r="S736" s="462"/>
      <c r="T736" s="462"/>
      <c r="U736" s="462"/>
      <c r="X736" s="871"/>
      <c r="AB736" s="871"/>
      <c r="AC736" s="871"/>
      <c r="AD736" s="871"/>
      <c r="AE736" s="871"/>
      <c r="AF736" s="871"/>
      <c r="AG736" s="871"/>
    </row>
    <row r="737" spans="1:33" s="662" customFormat="1">
      <c r="A737" s="465"/>
      <c r="B737" s="465"/>
      <c r="C737" s="1024"/>
      <c r="D737" s="1015"/>
      <c r="E737" s="1015"/>
      <c r="F737" s="949"/>
      <c r="G737" s="949"/>
      <c r="H737" s="949"/>
      <c r="I737" s="1015"/>
      <c r="J737" s="462"/>
      <c r="K737" s="462"/>
      <c r="L737" s="462"/>
      <c r="M737" s="462"/>
      <c r="N737" s="462"/>
      <c r="O737" s="462"/>
      <c r="P737" s="462"/>
      <c r="Q737" s="462"/>
      <c r="R737" s="462"/>
      <c r="S737" s="462"/>
      <c r="T737" s="462"/>
      <c r="U737" s="462"/>
    </row>
    <row r="738" spans="1:33">
      <c r="A738" s="465"/>
      <c r="B738" s="465"/>
      <c r="C738" s="1024"/>
      <c r="D738" s="1015"/>
      <c r="E738" s="1015"/>
      <c r="F738" s="923"/>
      <c r="G738" s="923"/>
      <c r="H738" s="923"/>
      <c r="I738" s="1015"/>
      <c r="L738" s="462"/>
      <c r="M738" s="462"/>
      <c r="N738" s="462"/>
      <c r="O738" s="462"/>
      <c r="P738" s="462"/>
      <c r="Q738" s="462"/>
      <c r="R738" s="462"/>
      <c r="S738" s="462"/>
      <c r="T738" s="462"/>
      <c r="U738" s="462"/>
      <c r="X738" s="871"/>
      <c r="AB738" s="871"/>
      <c r="AC738" s="871"/>
      <c r="AD738" s="871"/>
      <c r="AE738" s="871"/>
      <c r="AF738" s="871"/>
      <c r="AG738" s="871"/>
    </row>
    <row r="739" spans="1:33">
      <c r="A739" s="465"/>
      <c r="B739" s="465"/>
      <c r="C739" s="1024"/>
      <c r="D739" s="1015"/>
      <c r="E739" s="1015"/>
      <c r="F739" s="949"/>
      <c r="G739" s="949"/>
      <c r="H739" s="949"/>
      <c r="I739" s="1015"/>
      <c r="L739" s="462"/>
      <c r="M739" s="462"/>
      <c r="N739" s="462"/>
      <c r="O739" s="462"/>
      <c r="P739" s="462"/>
      <c r="Q739" s="462"/>
      <c r="R739" s="462"/>
      <c r="S739" s="462"/>
      <c r="T739" s="462"/>
      <c r="U739" s="462"/>
      <c r="X739" s="871"/>
      <c r="AB739" s="871"/>
      <c r="AC739" s="871"/>
      <c r="AD739" s="871"/>
      <c r="AE739" s="871"/>
      <c r="AF739" s="871"/>
      <c r="AG739" s="871"/>
    </row>
    <row r="740" spans="1:33">
      <c r="A740" s="465"/>
      <c r="B740" s="465"/>
      <c r="C740" s="1024"/>
      <c r="D740" s="1015"/>
      <c r="E740" s="1015"/>
      <c r="F740" s="949"/>
      <c r="G740" s="949"/>
      <c r="H740" s="949"/>
      <c r="I740" s="1015"/>
      <c r="L740" s="462"/>
      <c r="M740" s="462"/>
      <c r="N740" s="462"/>
      <c r="O740" s="462"/>
      <c r="P740" s="462"/>
      <c r="Q740" s="462"/>
      <c r="R740" s="462"/>
      <c r="S740" s="462"/>
      <c r="T740" s="462"/>
      <c r="U740" s="462"/>
      <c r="X740" s="871"/>
      <c r="AB740" s="871"/>
      <c r="AC740" s="871"/>
      <c r="AD740" s="871"/>
      <c r="AE740" s="871"/>
      <c r="AF740" s="871"/>
      <c r="AG740" s="871"/>
    </row>
    <row r="741" spans="1:33">
      <c r="A741" s="465"/>
      <c r="B741" s="465"/>
      <c r="C741" s="1024"/>
      <c r="D741" s="1015"/>
      <c r="E741" s="1015"/>
      <c r="F741" s="923"/>
      <c r="G741" s="923"/>
      <c r="H741" s="923"/>
      <c r="I741" s="1015"/>
      <c r="L741" s="462"/>
      <c r="M741" s="462"/>
      <c r="N741" s="462"/>
      <c r="O741" s="462"/>
      <c r="P741" s="462"/>
      <c r="Q741" s="462"/>
      <c r="R741" s="462"/>
      <c r="S741" s="462"/>
      <c r="T741" s="462"/>
      <c r="U741" s="462"/>
      <c r="X741" s="949"/>
      <c r="AB741" s="949"/>
      <c r="AC741" s="949"/>
      <c r="AD741" s="949"/>
      <c r="AE741" s="949"/>
      <c r="AF741" s="949"/>
      <c r="AG741" s="949"/>
    </row>
    <row r="742" spans="1:33" s="662" customFormat="1">
      <c r="A742" s="465"/>
      <c r="B742" s="465"/>
      <c r="C742" s="1024"/>
      <c r="D742" s="1015"/>
      <c r="E742" s="1015"/>
      <c r="F742" s="923"/>
      <c r="G742" s="923"/>
      <c r="H742" s="923"/>
      <c r="I742" s="1015"/>
      <c r="J742" s="462"/>
      <c r="K742" s="462"/>
      <c r="L742" s="462"/>
      <c r="M742" s="462"/>
      <c r="N742" s="462"/>
      <c r="O742" s="462"/>
      <c r="P742" s="462"/>
      <c r="Q742" s="462"/>
      <c r="R742" s="462"/>
      <c r="S742" s="462"/>
      <c r="T742" s="462"/>
      <c r="U742" s="462"/>
    </row>
    <row r="743" spans="1:33">
      <c r="A743" s="465"/>
      <c r="B743" s="465"/>
      <c r="C743" s="1024"/>
      <c r="D743" s="1015"/>
      <c r="E743" s="1015"/>
      <c r="F743" s="923"/>
      <c r="G743" s="923"/>
      <c r="H743" s="923"/>
      <c r="I743" s="1015"/>
      <c r="L743" s="462"/>
      <c r="M743" s="462"/>
      <c r="N743" s="462"/>
      <c r="O743" s="462"/>
      <c r="P743" s="462"/>
      <c r="Q743" s="462"/>
      <c r="R743" s="462"/>
      <c r="S743" s="462"/>
      <c r="T743" s="462"/>
      <c r="U743" s="462"/>
      <c r="X743" s="949"/>
      <c r="AB743" s="949"/>
      <c r="AC743" s="949"/>
      <c r="AD743" s="949"/>
      <c r="AE743" s="949"/>
      <c r="AF743" s="949"/>
      <c r="AG743" s="949"/>
    </row>
    <row r="744" spans="1:33">
      <c r="A744" s="465"/>
      <c r="B744" s="465"/>
      <c r="C744" s="1024"/>
      <c r="D744" s="1015"/>
      <c r="E744" s="1015"/>
      <c r="F744" s="923"/>
      <c r="G744" s="923"/>
      <c r="H744" s="923"/>
      <c r="I744" s="1015"/>
      <c r="L744" s="462"/>
      <c r="M744" s="462"/>
      <c r="N744" s="462"/>
      <c r="O744" s="462"/>
      <c r="P744" s="462"/>
      <c r="Q744" s="462"/>
      <c r="R744" s="462"/>
      <c r="S744" s="462"/>
      <c r="T744" s="462"/>
      <c r="U744" s="462"/>
      <c r="X744" s="877"/>
      <c r="AB744" s="877"/>
      <c r="AC744" s="877"/>
      <c r="AD744" s="877"/>
      <c r="AE744" s="877"/>
      <c r="AF744" s="877"/>
      <c r="AG744" s="877"/>
    </row>
    <row r="745" spans="1:33">
      <c r="A745" s="465"/>
      <c r="B745" s="465"/>
      <c r="C745" s="1024"/>
      <c r="D745" s="1015"/>
      <c r="E745" s="1015"/>
      <c r="F745" s="923"/>
      <c r="G745" s="923"/>
      <c r="H745" s="923"/>
      <c r="I745" s="1015"/>
      <c r="L745" s="462"/>
      <c r="M745" s="462"/>
      <c r="N745" s="462"/>
      <c r="O745" s="462"/>
      <c r="P745" s="462"/>
      <c r="Q745" s="462"/>
      <c r="R745" s="462"/>
      <c r="S745" s="462"/>
      <c r="T745" s="462"/>
      <c r="U745" s="462"/>
      <c r="X745" s="949"/>
      <c r="AB745" s="949"/>
      <c r="AC745" s="949"/>
      <c r="AD745" s="949"/>
      <c r="AE745" s="949"/>
      <c r="AF745" s="949"/>
      <c r="AG745" s="949"/>
    </row>
    <row r="746" spans="1:33">
      <c r="A746" s="465"/>
      <c r="B746" s="465"/>
      <c r="C746" s="1024"/>
      <c r="D746" s="1015"/>
      <c r="E746" s="1015"/>
      <c r="F746" s="923"/>
      <c r="G746" s="923"/>
      <c r="H746" s="923"/>
      <c r="I746" s="1015"/>
      <c r="L746" s="462"/>
      <c r="M746" s="462"/>
      <c r="N746" s="462"/>
      <c r="O746" s="462"/>
      <c r="P746" s="462"/>
      <c r="Q746" s="462"/>
      <c r="R746" s="462"/>
      <c r="S746" s="462"/>
      <c r="T746" s="462"/>
      <c r="U746" s="462"/>
      <c r="X746" s="877"/>
      <c r="AB746" s="877"/>
      <c r="AC746" s="877"/>
      <c r="AD746" s="877"/>
      <c r="AE746" s="877"/>
      <c r="AF746" s="877"/>
      <c r="AG746" s="877"/>
    </row>
    <row r="747" spans="1:33">
      <c r="A747" s="465"/>
      <c r="B747" s="465"/>
      <c r="C747" s="1024"/>
      <c r="D747" s="1015"/>
      <c r="E747" s="1015"/>
      <c r="F747" s="923"/>
      <c r="G747" s="923"/>
      <c r="H747" s="923"/>
      <c r="I747" s="1015"/>
      <c r="L747" s="462"/>
      <c r="M747" s="462"/>
      <c r="N747" s="462"/>
      <c r="O747" s="462"/>
      <c r="P747" s="462"/>
      <c r="Q747" s="462"/>
      <c r="R747" s="462"/>
      <c r="S747" s="462"/>
      <c r="T747" s="462"/>
      <c r="U747" s="462"/>
      <c r="X747" s="949"/>
      <c r="AB747" s="949"/>
      <c r="AC747" s="949"/>
      <c r="AD747" s="949"/>
      <c r="AE747" s="949"/>
      <c r="AF747" s="949"/>
      <c r="AG747" s="949"/>
    </row>
    <row r="748" spans="1:33">
      <c r="A748" s="465"/>
      <c r="B748" s="465"/>
      <c r="C748" s="1024"/>
      <c r="D748" s="1015"/>
      <c r="E748" s="1015"/>
      <c r="F748" s="923"/>
      <c r="G748" s="923"/>
      <c r="H748" s="923"/>
      <c r="I748" s="1015"/>
      <c r="L748" s="462"/>
      <c r="M748" s="462"/>
      <c r="N748" s="462"/>
      <c r="O748" s="462"/>
      <c r="P748" s="462"/>
      <c r="Q748" s="462"/>
      <c r="R748" s="462"/>
      <c r="S748" s="462"/>
      <c r="T748" s="462"/>
      <c r="U748" s="462"/>
      <c r="X748" s="877"/>
      <c r="AB748" s="877"/>
      <c r="AC748" s="877"/>
      <c r="AD748" s="877"/>
      <c r="AE748" s="877"/>
      <c r="AF748" s="877"/>
      <c r="AG748" s="877"/>
    </row>
    <row r="749" spans="1:33">
      <c r="A749" s="465"/>
      <c r="B749" s="465"/>
      <c r="C749" s="1024"/>
      <c r="D749" s="1015"/>
      <c r="E749" s="1015"/>
      <c r="F749" s="923"/>
      <c r="G749" s="923"/>
      <c r="H749" s="923"/>
      <c r="I749" s="1015"/>
      <c r="L749" s="462"/>
      <c r="M749" s="462"/>
      <c r="N749" s="462"/>
      <c r="O749" s="462"/>
      <c r="P749" s="462"/>
      <c r="Q749" s="462"/>
      <c r="R749" s="462"/>
      <c r="S749" s="462"/>
      <c r="T749" s="462"/>
      <c r="U749" s="462"/>
      <c r="X749" s="949"/>
      <c r="AB749" s="949"/>
      <c r="AC749" s="949"/>
      <c r="AD749" s="949"/>
      <c r="AE749" s="949"/>
      <c r="AF749" s="949"/>
      <c r="AG749" s="949"/>
    </row>
    <row r="750" spans="1:33">
      <c r="A750" s="465"/>
      <c r="B750" s="465"/>
      <c r="C750" s="1024"/>
      <c r="D750" s="1015"/>
      <c r="E750" s="1015"/>
      <c r="F750" s="923"/>
      <c r="G750" s="923"/>
      <c r="H750" s="923"/>
      <c r="I750" s="1015"/>
      <c r="L750" s="462"/>
      <c r="M750" s="462"/>
      <c r="N750" s="462"/>
      <c r="O750" s="462"/>
      <c r="P750" s="462"/>
      <c r="Q750" s="462"/>
      <c r="R750" s="462"/>
      <c r="S750" s="462"/>
      <c r="T750" s="462"/>
      <c r="U750" s="462"/>
      <c r="X750" s="877"/>
      <c r="AB750" s="877"/>
      <c r="AC750" s="877"/>
      <c r="AD750" s="877"/>
      <c r="AE750" s="877"/>
      <c r="AF750" s="877"/>
      <c r="AG750" s="877"/>
    </row>
    <row r="751" spans="1:33" s="662" customFormat="1">
      <c r="A751" s="465"/>
      <c r="B751" s="465"/>
      <c r="C751" s="1024"/>
      <c r="D751" s="1015"/>
      <c r="E751" s="1015"/>
      <c r="F751" s="923"/>
      <c r="G751" s="923"/>
      <c r="H751" s="923"/>
      <c r="I751" s="1015"/>
      <c r="J751" s="462"/>
      <c r="K751" s="462"/>
      <c r="L751" s="462"/>
      <c r="M751" s="462"/>
      <c r="N751" s="462"/>
      <c r="O751" s="462"/>
      <c r="P751" s="462"/>
      <c r="Q751" s="462"/>
      <c r="R751" s="462"/>
      <c r="S751" s="462"/>
      <c r="T751" s="462"/>
      <c r="U751" s="462"/>
    </row>
    <row r="752" spans="1:33">
      <c r="A752" s="465"/>
      <c r="B752" s="465"/>
      <c r="C752" s="1024"/>
      <c r="D752" s="1015"/>
      <c r="E752" s="1015"/>
      <c r="F752" s="923"/>
      <c r="G752" s="923"/>
      <c r="H752" s="923"/>
      <c r="I752" s="1015"/>
      <c r="L752" s="462"/>
      <c r="M752" s="462"/>
      <c r="N752" s="462"/>
      <c r="O752" s="462"/>
      <c r="P752" s="462"/>
      <c r="Q752" s="462"/>
      <c r="R752" s="462"/>
      <c r="S752" s="462"/>
      <c r="T752" s="462"/>
      <c r="U752" s="462"/>
      <c r="X752" s="877"/>
      <c r="AB752" s="877"/>
      <c r="AC752" s="877"/>
      <c r="AD752" s="877"/>
      <c r="AE752" s="877"/>
      <c r="AF752" s="877"/>
      <c r="AG752" s="877"/>
    </row>
    <row r="753" spans="1:35">
      <c r="A753" s="465"/>
      <c r="B753" s="465"/>
      <c r="C753" s="1024"/>
      <c r="D753" s="1015"/>
      <c r="E753" s="1015"/>
      <c r="F753" s="923"/>
      <c r="G753" s="923"/>
      <c r="H753" s="923"/>
      <c r="I753" s="1015"/>
      <c r="L753" s="462"/>
      <c r="M753" s="462"/>
      <c r="N753" s="462"/>
      <c r="O753" s="462"/>
      <c r="P753" s="462"/>
      <c r="Q753" s="462"/>
      <c r="R753" s="462"/>
      <c r="S753" s="462"/>
      <c r="T753" s="462"/>
      <c r="U753" s="462"/>
      <c r="X753" s="949"/>
      <c r="AB753" s="877"/>
      <c r="AC753" s="877"/>
      <c r="AD753" s="877"/>
      <c r="AE753" s="877"/>
      <c r="AF753" s="877"/>
      <c r="AG753" s="877"/>
    </row>
    <row r="754" spans="1:35">
      <c r="A754" s="465"/>
      <c r="B754" s="465"/>
      <c r="C754" s="1024"/>
      <c r="D754" s="1015"/>
      <c r="E754" s="1015"/>
      <c r="F754" s="923"/>
      <c r="G754" s="923"/>
      <c r="H754" s="923"/>
      <c r="I754" s="1015"/>
      <c r="L754" s="462"/>
      <c r="M754" s="462"/>
      <c r="N754" s="462"/>
      <c r="O754" s="462"/>
      <c r="P754" s="462"/>
      <c r="Q754" s="462"/>
      <c r="R754" s="462"/>
      <c r="S754" s="462"/>
      <c r="T754" s="462"/>
      <c r="U754" s="462"/>
      <c r="X754" s="949"/>
      <c r="AB754" s="949"/>
      <c r="AC754" s="949"/>
      <c r="AD754" s="949"/>
      <c r="AE754" s="949"/>
      <c r="AF754" s="949"/>
      <c r="AG754" s="949"/>
    </row>
    <row r="755" spans="1:35">
      <c r="A755" s="465"/>
      <c r="B755" s="465"/>
      <c r="C755" s="1024"/>
      <c r="D755" s="1015"/>
      <c r="E755" s="1015"/>
      <c r="F755" s="923"/>
      <c r="G755" s="923"/>
      <c r="H755" s="923"/>
      <c r="I755" s="1015"/>
      <c r="L755" s="462"/>
      <c r="M755" s="462"/>
      <c r="N755" s="462"/>
      <c r="O755" s="462"/>
      <c r="P755" s="462"/>
      <c r="Q755" s="462"/>
      <c r="R755" s="462"/>
      <c r="S755" s="462"/>
      <c r="T755" s="462"/>
      <c r="U755" s="462"/>
      <c r="X755" s="877"/>
      <c r="AB755" s="877"/>
      <c r="AC755" s="877"/>
      <c r="AD755" s="877"/>
      <c r="AE755" s="877"/>
      <c r="AF755" s="877"/>
      <c r="AG755" s="877"/>
    </row>
    <row r="756" spans="1:35" s="662" customFormat="1">
      <c r="A756" s="465"/>
      <c r="B756" s="465"/>
      <c r="C756" s="1024"/>
      <c r="D756" s="1015"/>
      <c r="E756" s="1015"/>
      <c r="F756" s="923"/>
      <c r="G756" s="923"/>
      <c r="H756" s="923"/>
      <c r="I756" s="1015"/>
      <c r="J756" s="462"/>
      <c r="K756" s="462"/>
      <c r="L756" s="462"/>
      <c r="M756" s="462"/>
      <c r="N756" s="462"/>
      <c r="O756" s="462"/>
      <c r="P756" s="462"/>
      <c r="Q756" s="462"/>
      <c r="R756" s="462"/>
      <c r="S756" s="462"/>
      <c r="T756" s="462"/>
      <c r="U756" s="462"/>
    </row>
    <row r="757" spans="1:35">
      <c r="A757" s="465"/>
      <c r="B757" s="465"/>
      <c r="C757" s="1024"/>
      <c r="D757" s="1015"/>
      <c r="E757" s="1015"/>
      <c r="F757" s="923"/>
      <c r="G757" s="923"/>
      <c r="H757" s="923"/>
      <c r="I757" s="1015"/>
      <c r="L757" s="462"/>
      <c r="M757" s="462"/>
      <c r="N757" s="462"/>
      <c r="O757" s="462"/>
      <c r="P757" s="462"/>
      <c r="Q757" s="462"/>
      <c r="R757" s="462"/>
      <c r="S757" s="462"/>
      <c r="T757" s="462"/>
      <c r="U757" s="462"/>
      <c r="X757" s="877"/>
      <c r="AB757" s="877"/>
      <c r="AC757" s="877"/>
      <c r="AD757" s="877"/>
      <c r="AE757" s="877"/>
      <c r="AF757" s="877"/>
      <c r="AG757" s="877"/>
    </row>
    <row r="758" spans="1:35">
      <c r="A758" s="465"/>
      <c r="B758" s="465"/>
      <c r="C758" s="1024"/>
      <c r="D758" s="1015"/>
      <c r="E758" s="1015"/>
      <c r="F758" s="923"/>
      <c r="G758" s="923"/>
      <c r="H758" s="923"/>
      <c r="I758" s="1015"/>
      <c r="L758" s="462"/>
      <c r="M758" s="462"/>
      <c r="N758" s="462"/>
      <c r="O758" s="462"/>
      <c r="P758" s="462"/>
      <c r="Q758" s="462"/>
      <c r="R758" s="462"/>
      <c r="S758" s="462"/>
      <c r="T758" s="462"/>
      <c r="U758" s="462"/>
      <c r="X758" s="949"/>
      <c r="AB758" s="949"/>
      <c r="AC758" s="949"/>
      <c r="AD758" s="949"/>
      <c r="AE758" s="949"/>
      <c r="AF758" s="949"/>
      <c r="AG758" s="949"/>
      <c r="AH758" s="462"/>
      <c r="AI758" s="462"/>
    </row>
    <row r="759" spans="1:35">
      <c r="A759" s="465"/>
      <c r="B759" s="465"/>
      <c r="C759" s="1024"/>
      <c r="D759" s="1015"/>
      <c r="E759" s="1015"/>
      <c r="F759" s="923"/>
      <c r="G759" s="923"/>
      <c r="H759" s="923"/>
      <c r="I759" s="1015"/>
      <c r="L759" s="462"/>
      <c r="M759" s="462"/>
      <c r="N759" s="462"/>
      <c r="O759" s="462"/>
      <c r="P759" s="462"/>
      <c r="Q759" s="462"/>
      <c r="R759" s="462"/>
      <c r="S759" s="462"/>
      <c r="T759" s="462"/>
      <c r="U759" s="462"/>
      <c r="X759" s="949"/>
      <c r="AB759" s="949"/>
      <c r="AC759" s="949"/>
      <c r="AD759" s="949"/>
      <c r="AE759" s="949"/>
      <c r="AF759" s="949"/>
      <c r="AG759" s="949"/>
      <c r="AH759" s="462"/>
      <c r="AI759" s="462"/>
    </row>
    <row r="760" spans="1:35">
      <c r="A760" s="465"/>
      <c r="B760" s="465"/>
      <c r="C760" s="1024"/>
      <c r="D760" s="1015"/>
      <c r="E760" s="1015"/>
      <c r="F760" s="923"/>
      <c r="G760" s="923"/>
      <c r="H760" s="923"/>
      <c r="I760" s="1015"/>
      <c r="L760" s="462"/>
      <c r="M760" s="462"/>
      <c r="N760" s="462"/>
      <c r="O760" s="462"/>
      <c r="P760" s="462"/>
      <c r="Q760" s="462"/>
      <c r="R760" s="462"/>
      <c r="S760" s="462"/>
      <c r="T760" s="462"/>
      <c r="U760" s="462"/>
      <c r="X760" s="949"/>
      <c r="AB760" s="949"/>
      <c r="AC760" s="949"/>
      <c r="AD760" s="949"/>
      <c r="AE760" s="949"/>
      <c r="AF760" s="949"/>
      <c r="AG760" s="949"/>
      <c r="AH760" s="462"/>
      <c r="AI760" s="462"/>
    </row>
    <row r="761" spans="1:35">
      <c r="A761" s="465"/>
      <c r="B761" s="465"/>
      <c r="C761" s="1024"/>
      <c r="D761" s="1015"/>
      <c r="E761" s="1015"/>
      <c r="F761" s="923"/>
      <c r="G761" s="923"/>
      <c r="H761" s="923"/>
      <c r="I761" s="1015"/>
      <c r="L761" s="462"/>
      <c r="M761" s="462"/>
      <c r="N761" s="462"/>
      <c r="O761" s="462"/>
      <c r="P761" s="462"/>
      <c r="Q761" s="462"/>
      <c r="R761" s="462"/>
      <c r="S761" s="462"/>
      <c r="T761" s="462"/>
      <c r="U761" s="462"/>
      <c r="W761" s="462"/>
      <c r="X761" s="462"/>
      <c r="Y761" s="462"/>
      <c r="Z761" s="462"/>
      <c r="AA761" s="462"/>
      <c r="AB761" s="462"/>
      <c r="AC761" s="462"/>
      <c r="AD761" s="462"/>
      <c r="AE761" s="462"/>
      <c r="AF761" s="462"/>
      <c r="AG761" s="462"/>
      <c r="AH761" s="462"/>
      <c r="AI761" s="462"/>
    </row>
    <row r="762" spans="1:35">
      <c r="A762" s="465"/>
      <c r="B762" s="465"/>
      <c r="C762" s="1024"/>
      <c r="D762" s="1015"/>
      <c r="E762" s="1015"/>
      <c r="F762" s="949"/>
      <c r="G762" s="949"/>
      <c r="H762" s="949"/>
      <c r="I762" s="1015"/>
      <c r="L762" s="462"/>
      <c r="M762" s="462"/>
      <c r="N762" s="462"/>
      <c r="O762" s="462"/>
      <c r="P762" s="462"/>
      <c r="Q762" s="462"/>
      <c r="R762" s="462"/>
      <c r="S762" s="462"/>
      <c r="T762" s="462"/>
      <c r="U762" s="462"/>
      <c r="W762" s="462"/>
      <c r="X762" s="462"/>
      <c r="Y762" s="462"/>
      <c r="Z762" s="462"/>
      <c r="AA762" s="462"/>
      <c r="AB762" s="462"/>
      <c r="AC762" s="462"/>
      <c r="AD762" s="462"/>
      <c r="AE762" s="462"/>
      <c r="AF762" s="462"/>
      <c r="AG762" s="462"/>
      <c r="AH762" s="462"/>
      <c r="AI762" s="462"/>
    </row>
    <row r="763" spans="1:35">
      <c r="A763" s="465"/>
      <c r="B763" s="465"/>
      <c r="C763" s="1024"/>
      <c r="D763" s="1015"/>
      <c r="E763" s="1015"/>
      <c r="F763" s="923"/>
      <c r="G763" s="923"/>
      <c r="H763" s="923"/>
      <c r="I763" s="1015"/>
      <c r="L763" s="462"/>
      <c r="M763" s="462"/>
      <c r="N763" s="462"/>
      <c r="O763" s="462"/>
      <c r="P763" s="462"/>
      <c r="Q763" s="462"/>
      <c r="R763" s="462"/>
      <c r="S763" s="462"/>
      <c r="T763" s="462"/>
      <c r="U763" s="462"/>
      <c r="W763" s="462"/>
      <c r="X763" s="462"/>
      <c r="Y763" s="462"/>
      <c r="Z763" s="462"/>
      <c r="AA763" s="462"/>
      <c r="AB763" s="462"/>
      <c r="AC763" s="462"/>
      <c r="AD763" s="462"/>
      <c r="AE763" s="462"/>
      <c r="AF763" s="462"/>
      <c r="AG763" s="462"/>
      <c r="AH763" s="462"/>
      <c r="AI763" s="462"/>
    </row>
    <row r="764" spans="1:35">
      <c r="A764" s="465"/>
      <c r="B764" s="465"/>
      <c r="C764" s="1024"/>
      <c r="D764" s="1015"/>
      <c r="E764" s="1015"/>
      <c r="F764" s="949"/>
      <c r="G764" s="949"/>
      <c r="H764" s="949"/>
      <c r="I764" s="1015"/>
      <c r="L764" s="462"/>
      <c r="M764" s="462"/>
      <c r="N764" s="462"/>
      <c r="O764" s="462"/>
      <c r="P764" s="462"/>
      <c r="Q764" s="462"/>
      <c r="R764" s="462"/>
      <c r="S764" s="462"/>
      <c r="T764" s="462"/>
      <c r="U764" s="462"/>
      <c r="W764" s="462"/>
      <c r="X764" s="462"/>
      <c r="Y764" s="462"/>
      <c r="Z764" s="462"/>
      <c r="AA764" s="462"/>
      <c r="AB764" s="462"/>
      <c r="AC764" s="462"/>
      <c r="AD764" s="462"/>
      <c r="AE764" s="462"/>
      <c r="AF764" s="462"/>
      <c r="AG764" s="462"/>
      <c r="AH764" s="462"/>
      <c r="AI764" s="462"/>
    </row>
    <row r="765" spans="1:35">
      <c r="A765" s="465"/>
      <c r="B765" s="465"/>
      <c r="C765" s="1024"/>
      <c r="D765" s="1015"/>
      <c r="E765" s="1015"/>
      <c r="F765" s="923"/>
      <c r="G765" s="923"/>
      <c r="H765" s="923"/>
      <c r="I765" s="1015"/>
      <c r="L765" s="462"/>
      <c r="M765" s="462"/>
      <c r="N765" s="462"/>
      <c r="O765" s="462"/>
      <c r="P765" s="462"/>
      <c r="Q765" s="462"/>
      <c r="R765" s="462"/>
      <c r="S765" s="462"/>
      <c r="T765" s="462"/>
      <c r="U765" s="462"/>
      <c r="W765" s="462"/>
      <c r="X765" s="462"/>
      <c r="Y765" s="462"/>
      <c r="Z765" s="462"/>
      <c r="AA765" s="462"/>
      <c r="AB765" s="462"/>
      <c r="AC765" s="462"/>
      <c r="AD765" s="462"/>
      <c r="AE765" s="462"/>
      <c r="AF765" s="462"/>
      <c r="AG765" s="462"/>
      <c r="AH765" s="462"/>
      <c r="AI765" s="462"/>
    </row>
    <row r="766" spans="1:35">
      <c r="A766" s="465"/>
      <c r="B766" s="465"/>
      <c r="C766" s="1024"/>
      <c r="D766" s="1015"/>
      <c r="E766" s="1015"/>
      <c r="F766" s="949"/>
      <c r="G766" s="949"/>
      <c r="H766" s="949"/>
      <c r="I766" s="1015"/>
      <c r="L766" s="462"/>
      <c r="M766" s="462"/>
      <c r="N766" s="462"/>
      <c r="O766" s="462"/>
      <c r="P766" s="462"/>
      <c r="Q766" s="462"/>
      <c r="R766" s="462"/>
      <c r="S766" s="462"/>
      <c r="T766" s="462"/>
      <c r="U766" s="462"/>
      <c r="W766" s="462"/>
      <c r="X766" s="462"/>
      <c r="Y766" s="462"/>
      <c r="Z766" s="462"/>
      <c r="AA766" s="462"/>
      <c r="AB766" s="462"/>
      <c r="AC766" s="462"/>
      <c r="AD766" s="462"/>
      <c r="AE766" s="462"/>
      <c r="AF766" s="462"/>
      <c r="AG766" s="462"/>
      <c r="AH766" s="462"/>
      <c r="AI766" s="462"/>
    </row>
    <row r="767" spans="1:35">
      <c r="A767" s="465"/>
      <c r="B767" s="465"/>
      <c r="C767" s="1024"/>
      <c r="D767" s="1015"/>
      <c r="E767" s="1015"/>
      <c r="F767" s="923"/>
      <c r="G767" s="923"/>
      <c r="H767" s="923"/>
      <c r="I767" s="1015"/>
      <c r="L767" s="462"/>
      <c r="M767" s="462"/>
      <c r="N767" s="462"/>
      <c r="O767" s="462"/>
      <c r="P767" s="462"/>
      <c r="Q767" s="462"/>
      <c r="R767" s="462"/>
      <c r="S767" s="462"/>
      <c r="T767" s="462"/>
      <c r="U767" s="462"/>
      <c r="W767" s="462"/>
      <c r="X767" s="462"/>
      <c r="Y767" s="462"/>
      <c r="Z767" s="462"/>
      <c r="AA767" s="462"/>
      <c r="AB767" s="462"/>
      <c r="AC767" s="462"/>
      <c r="AD767" s="462"/>
      <c r="AE767" s="462"/>
      <c r="AF767" s="462"/>
      <c r="AG767" s="462"/>
      <c r="AH767" s="462"/>
      <c r="AI767" s="462"/>
    </row>
    <row r="768" spans="1:35">
      <c r="A768" s="465"/>
      <c r="B768" s="465"/>
      <c r="C768" s="1024"/>
      <c r="D768" s="1015"/>
      <c r="E768" s="1015"/>
      <c r="F768" s="923"/>
      <c r="G768" s="923"/>
      <c r="H768" s="923"/>
      <c r="I768" s="1015"/>
      <c r="L768" s="462"/>
      <c r="M768" s="462"/>
      <c r="N768" s="462"/>
      <c r="O768" s="462"/>
      <c r="P768" s="462"/>
      <c r="Q768" s="462"/>
      <c r="R768" s="462"/>
      <c r="S768" s="462"/>
      <c r="T768" s="462"/>
      <c r="U768" s="462"/>
      <c r="W768" s="462"/>
      <c r="X768" s="462"/>
      <c r="Y768" s="462"/>
      <c r="Z768" s="462"/>
      <c r="AA768" s="462"/>
      <c r="AB768" s="462"/>
      <c r="AC768" s="462"/>
      <c r="AD768" s="462"/>
      <c r="AE768" s="462"/>
      <c r="AF768" s="462"/>
      <c r="AG768" s="462"/>
      <c r="AH768" s="462"/>
      <c r="AI768" s="462"/>
    </row>
    <row r="769" spans="1:35">
      <c r="A769" s="465"/>
      <c r="B769" s="465"/>
      <c r="C769" s="1024"/>
      <c r="D769" s="1015"/>
      <c r="E769" s="1015"/>
      <c r="F769" s="923"/>
      <c r="G769" s="923"/>
      <c r="H769" s="923"/>
      <c r="I769" s="1015"/>
      <c r="L769" s="462"/>
      <c r="M769" s="462"/>
      <c r="N769" s="462"/>
      <c r="O769" s="462"/>
      <c r="P769" s="462"/>
      <c r="Q769" s="462"/>
      <c r="R769" s="462"/>
      <c r="S769" s="462"/>
      <c r="T769" s="462"/>
      <c r="U769" s="462"/>
      <c r="W769" s="462"/>
      <c r="X769" s="462"/>
      <c r="Y769" s="462"/>
      <c r="Z769" s="462"/>
      <c r="AA769" s="462"/>
      <c r="AB769" s="462"/>
      <c r="AC769" s="462"/>
      <c r="AD769" s="462"/>
      <c r="AE769" s="462"/>
      <c r="AF769" s="462"/>
      <c r="AG769" s="462"/>
      <c r="AH769" s="462"/>
      <c r="AI769" s="462"/>
    </row>
    <row r="770" spans="1:35">
      <c r="A770" s="465"/>
      <c r="B770" s="465"/>
      <c r="C770" s="1024"/>
      <c r="D770" s="1015"/>
      <c r="E770" s="1015"/>
      <c r="F770" s="949"/>
      <c r="G770" s="949"/>
      <c r="H770" s="949"/>
      <c r="I770" s="1015"/>
      <c r="L770" s="462"/>
      <c r="M770" s="462"/>
      <c r="N770" s="462"/>
      <c r="O770" s="462"/>
      <c r="P770" s="462"/>
      <c r="Q770" s="462"/>
      <c r="R770" s="462"/>
      <c r="S770" s="462"/>
      <c r="T770" s="462"/>
      <c r="U770" s="462"/>
      <c r="W770" s="462"/>
      <c r="X770" s="462"/>
      <c r="Y770" s="462"/>
      <c r="Z770" s="462"/>
      <c r="AA770" s="462"/>
      <c r="AB770" s="462"/>
      <c r="AC770" s="462"/>
      <c r="AD770" s="462"/>
      <c r="AE770" s="462"/>
      <c r="AF770" s="462"/>
      <c r="AG770" s="462"/>
      <c r="AH770" s="462"/>
      <c r="AI770" s="462"/>
    </row>
    <row r="771" spans="1:35">
      <c r="A771" s="465"/>
      <c r="B771" s="465"/>
      <c r="C771" s="1024"/>
      <c r="D771" s="1015"/>
      <c r="E771" s="1015"/>
      <c r="F771" s="923"/>
      <c r="G771" s="923"/>
      <c r="H771" s="923"/>
      <c r="I771" s="1015"/>
      <c r="L771" s="462"/>
      <c r="M771" s="462"/>
      <c r="N771" s="462"/>
      <c r="O771" s="462"/>
      <c r="P771" s="462"/>
      <c r="Q771" s="462"/>
      <c r="R771" s="462"/>
      <c r="S771" s="462"/>
      <c r="T771" s="462"/>
      <c r="U771" s="462"/>
      <c r="W771" s="462"/>
      <c r="X771" s="462"/>
      <c r="Y771" s="462"/>
      <c r="Z771" s="462"/>
      <c r="AA771" s="462"/>
      <c r="AB771" s="462"/>
      <c r="AC771" s="462"/>
      <c r="AD771" s="462"/>
      <c r="AE771" s="462"/>
      <c r="AF771" s="462"/>
      <c r="AG771" s="462"/>
      <c r="AH771" s="462"/>
      <c r="AI771" s="462"/>
    </row>
    <row r="772" spans="1:35">
      <c r="A772" s="465"/>
      <c r="B772" s="465"/>
      <c r="C772" s="1024"/>
      <c r="D772" s="1015"/>
      <c r="E772" s="1015"/>
      <c r="F772" s="923"/>
      <c r="G772" s="923"/>
      <c r="H772" s="923"/>
      <c r="I772" s="1015"/>
      <c r="L772" s="462"/>
      <c r="M772" s="462"/>
      <c r="N772" s="462"/>
      <c r="O772" s="462"/>
      <c r="P772" s="462"/>
      <c r="Q772" s="462"/>
      <c r="R772" s="462"/>
      <c r="S772" s="462"/>
      <c r="T772" s="462"/>
      <c r="U772" s="462"/>
      <c r="W772" s="462"/>
      <c r="X772" s="462"/>
      <c r="Y772" s="462"/>
      <c r="Z772" s="462"/>
      <c r="AA772" s="462"/>
      <c r="AB772" s="462"/>
      <c r="AC772" s="462"/>
      <c r="AD772" s="462"/>
      <c r="AE772" s="462"/>
      <c r="AF772" s="462"/>
      <c r="AG772" s="462"/>
      <c r="AH772" s="462"/>
      <c r="AI772" s="462"/>
    </row>
    <row r="773" spans="1:35">
      <c r="A773" s="465"/>
      <c r="B773" s="465"/>
      <c r="C773" s="1024"/>
      <c r="D773" s="1015"/>
      <c r="E773" s="1015"/>
      <c r="F773" s="949"/>
      <c r="G773" s="949"/>
      <c r="H773" s="949"/>
      <c r="I773" s="1015"/>
      <c r="L773" s="462"/>
      <c r="M773" s="462"/>
      <c r="N773" s="462"/>
      <c r="O773" s="462"/>
      <c r="P773" s="462"/>
      <c r="Q773" s="462"/>
      <c r="R773" s="462"/>
      <c r="S773" s="462"/>
      <c r="T773" s="462"/>
      <c r="U773" s="462"/>
      <c r="W773" s="462"/>
      <c r="X773" s="462"/>
      <c r="Y773" s="462"/>
      <c r="Z773" s="462"/>
      <c r="AA773" s="462"/>
      <c r="AB773" s="462"/>
      <c r="AC773" s="462"/>
      <c r="AD773" s="462"/>
      <c r="AE773" s="462"/>
      <c r="AF773" s="462"/>
      <c r="AG773" s="462"/>
      <c r="AH773" s="462"/>
      <c r="AI773" s="462"/>
    </row>
    <row r="774" spans="1:35">
      <c r="A774" s="465"/>
      <c r="B774" s="465"/>
      <c r="C774" s="1024"/>
      <c r="D774" s="1015"/>
      <c r="E774" s="1015"/>
      <c r="F774" s="923"/>
      <c r="G774" s="923"/>
      <c r="H774" s="923"/>
      <c r="I774" s="1015"/>
      <c r="L774" s="462"/>
      <c r="M774" s="462"/>
      <c r="N774" s="462"/>
      <c r="O774" s="462"/>
      <c r="P774" s="462"/>
      <c r="Q774" s="462"/>
      <c r="R774" s="462"/>
      <c r="S774" s="462"/>
      <c r="T774" s="462"/>
      <c r="U774" s="462"/>
      <c r="W774" s="462"/>
      <c r="X774" s="462"/>
      <c r="Y774" s="462"/>
      <c r="Z774" s="462"/>
      <c r="AA774" s="462"/>
      <c r="AB774" s="462"/>
      <c r="AC774" s="462"/>
      <c r="AD774" s="462"/>
      <c r="AE774" s="462"/>
      <c r="AF774" s="462"/>
      <c r="AG774" s="462"/>
      <c r="AH774" s="462"/>
      <c r="AI774" s="462"/>
    </row>
    <row r="775" spans="1:35">
      <c r="A775" s="465"/>
      <c r="B775" s="465"/>
      <c r="C775" s="1024"/>
      <c r="D775" s="1015"/>
      <c r="E775" s="1015"/>
      <c r="F775" s="949"/>
      <c r="G775" s="949"/>
      <c r="H775" s="949"/>
      <c r="I775" s="1015"/>
      <c r="L775" s="462"/>
      <c r="M775" s="462"/>
      <c r="N775" s="462"/>
      <c r="O775" s="462"/>
      <c r="P775" s="462"/>
      <c r="Q775" s="462"/>
      <c r="R775" s="462"/>
      <c r="S775" s="462"/>
      <c r="T775" s="462"/>
      <c r="U775" s="462"/>
      <c r="W775" s="462"/>
      <c r="X775" s="462"/>
      <c r="Y775" s="462"/>
      <c r="Z775" s="462"/>
      <c r="AA775" s="462"/>
      <c r="AB775" s="462"/>
      <c r="AC775" s="462"/>
      <c r="AD775" s="462"/>
      <c r="AE775" s="462"/>
      <c r="AF775" s="462"/>
      <c r="AG775" s="462"/>
      <c r="AH775" s="462"/>
      <c r="AI775" s="462"/>
    </row>
    <row r="776" spans="1:35">
      <c r="A776" s="465"/>
      <c r="B776" s="465"/>
      <c r="C776" s="1024"/>
      <c r="D776" s="1015"/>
      <c r="E776" s="1015"/>
      <c r="F776" s="923"/>
      <c r="G776" s="923"/>
      <c r="H776" s="923"/>
      <c r="I776" s="1015"/>
      <c r="L776" s="462"/>
      <c r="M776" s="462"/>
      <c r="N776" s="462"/>
      <c r="O776" s="462"/>
      <c r="P776" s="462"/>
      <c r="Q776" s="462"/>
      <c r="R776" s="462"/>
      <c r="S776" s="462"/>
      <c r="T776" s="462"/>
      <c r="U776" s="462"/>
      <c r="W776" s="462"/>
      <c r="X776" s="462"/>
      <c r="Y776" s="462"/>
      <c r="Z776" s="462"/>
      <c r="AA776" s="462"/>
      <c r="AB776" s="462"/>
      <c r="AC776" s="462"/>
      <c r="AD776" s="462"/>
      <c r="AE776" s="462"/>
      <c r="AF776" s="462"/>
      <c r="AG776" s="462"/>
      <c r="AH776" s="462"/>
      <c r="AI776" s="462"/>
    </row>
    <row r="777" spans="1:35">
      <c r="A777" s="465"/>
      <c r="B777" s="465"/>
      <c r="C777" s="1024"/>
      <c r="D777" s="1015"/>
      <c r="E777" s="1015"/>
      <c r="F777" s="923"/>
      <c r="G777" s="923"/>
      <c r="H777" s="923"/>
      <c r="I777" s="1015"/>
      <c r="L777" s="462"/>
      <c r="M777" s="462"/>
      <c r="N777" s="462"/>
      <c r="O777" s="462"/>
      <c r="P777" s="462"/>
      <c r="Q777" s="462"/>
      <c r="R777" s="462"/>
      <c r="S777" s="462"/>
      <c r="T777" s="462"/>
      <c r="U777" s="462"/>
      <c r="W777" s="462"/>
      <c r="X777" s="462"/>
      <c r="Y777" s="462"/>
      <c r="Z777" s="462"/>
      <c r="AA777" s="462"/>
      <c r="AB777" s="462"/>
      <c r="AC777" s="462"/>
      <c r="AD777" s="462"/>
      <c r="AE777" s="462"/>
      <c r="AF777" s="462"/>
      <c r="AG777" s="462"/>
      <c r="AH777" s="462"/>
      <c r="AI777" s="462"/>
    </row>
    <row r="778" spans="1:35">
      <c r="A778" s="465"/>
      <c r="B778" s="465"/>
      <c r="C778" s="1024"/>
      <c r="D778" s="1015"/>
      <c r="E778" s="1015"/>
      <c r="F778" s="949"/>
      <c r="G778" s="949"/>
      <c r="H778" s="949"/>
      <c r="I778" s="1015"/>
      <c r="L778" s="462"/>
      <c r="M778" s="462"/>
      <c r="N778" s="462"/>
      <c r="O778" s="462"/>
      <c r="P778" s="462"/>
      <c r="Q778" s="462"/>
      <c r="R778" s="462"/>
      <c r="S778" s="462"/>
      <c r="T778" s="462"/>
      <c r="U778" s="462"/>
      <c r="W778" s="462"/>
      <c r="X778" s="462"/>
      <c r="Y778" s="462"/>
      <c r="Z778" s="462"/>
      <c r="AA778" s="462"/>
      <c r="AB778" s="462"/>
      <c r="AC778" s="462"/>
      <c r="AD778" s="462"/>
      <c r="AE778" s="462"/>
      <c r="AF778" s="462"/>
      <c r="AG778" s="462"/>
      <c r="AH778" s="462"/>
      <c r="AI778" s="462"/>
    </row>
    <row r="779" spans="1:35">
      <c r="A779" s="465"/>
      <c r="B779" s="465"/>
      <c r="C779" s="1024"/>
      <c r="D779" s="1015"/>
      <c r="E779" s="1015"/>
      <c r="F779" s="923"/>
      <c r="G779" s="923"/>
      <c r="H779" s="923"/>
      <c r="I779" s="1015"/>
      <c r="L779" s="462"/>
      <c r="M779" s="462"/>
      <c r="N779" s="462"/>
      <c r="O779" s="462"/>
      <c r="P779" s="462"/>
      <c r="Q779" s="462"/>
      <c r="R779" s="462"/>
      <c r="S779" s="462"/>
      <c r="T779" s="462"/>
      <c r="U779" s="462"/>
      <c r="W779" s="462"/>
      <c r="X779" s="462"/>
      <c r="Y779" s="462"/>
      <c r="Z779" s="462"/>
      <c r="AA779" s="462"/>
      <c r="AB779" s="462"/>
      <c r="AC779" s="462"/>
      <c r="AD779" s="462"/>
      <c r="AE779" s="462"/>
      <c r="AF779" s="462"/>
      <c r="AG779" s="462"/>
      <c r="AH779" s="462"/>
      <c r="AI779" s="462"/>
    </row>
    <row r="780" spans="1:35">
      <c r="A780" s="465"/>
      <c r="B780" s="465"/>
      <c r="C780" s="1024"/>
      <c r="D780" s="1015"/>
      <c r="E780" s="1015"/>
      <c r="F780" s="923"/>
      <c r="G780" s="923"/>
      <c r="H780" s="923"/>
      <c r="I780" s="1015"/>
      <c r="L780" s="462"/>
      <c r="M780" s="462"/>
      <c r="N780" s="462"/>
      <c r="O780" s="462"/>
      <c r="P780" s="462"/>
      <c r="Q780" s="462"/>
      <c r="R780" s="462"/>
      <c r="S780" s="462"/>
      <c r="T780" s="462"/>
      <c r="U780" s="462"/>
      <c r="W780" s="462"/>
      <c r="X780" s="462"/>
      <c r="Y780" s="462"/>
      <c r="Z780" s="462"/>
      <c r="AA780" s="462"/>
      <c r="AB780" s="462"/>
      <c r="AC780" s="462"/>
      <c r="AD780" s="462"/>
      <c r="AE780" s="462"/>
      <c r="AF780" s="462"/>
      <c r="AG780" s="462"/>
      <c r="AH780" s="462"/>
      <c r="AI780" s="462"/>
    </row>
    <row r="781" spans="1:35">
      <c r="A781" s="465"/>
      <c r="B781" s="465"/>
      <c r="C781" s="1024"/>
      <c r="D781" s="1015"/>
      <c r="E781" s="1015"/>
      <c r="F781" s="949"/>
      <c r="G781" s="949"/>
      <c r="H781" s="949"/>
      <c r="I781" s="1015"/>
      <c r="L781" s="462"/>
      <c r="M781" s="462"/>
      <c r="N781" s="462"/>
      <c r="O781" s="462"/>
      <c r="P781" s="462"/>
      <c r="Q781" s="462"/>
      <c r="R781" s="462"/>
      <c r="S781" s="462"/>
      <c r="T781" s="462"/>
      <c r="U781" s="462"/>
      <c r="W781" s="462"/>
      <c r="X781" s="462"/>
      <c r="Y781" s="462"/>
      <c r="Z781" s="462"/>
      <c r="AA781" s="462"/>
      <c r="AB781" s="462"/>
      <c r="AC781" s="462"/>
      <c r="AD781" s="462"/>
      <c r="AE781" s="462"/>
      <c r="AF781" s="462"/>
      <c r="AG781" s="462"/>
      <c r="AH781" s="462"/>
      <c r="AI781" s="462"/>
    </row>
    <row r="782" spans="1:35">
      <c r="A782" s="465"/>
      <c r="B782" s="465"/>
      <c r="C782" s="1024"/>
      <c r="D782" s="1015"/>
      <c r="E782" s="1015"/>
      <c r="F782" s="923"/>
      <c r="G782" s="923"/>
      <c r="H782" s="923"/>
      <c r="I782" s="1015"/>
      <c r="L782" s="462"/>
      <c r="M782" s="462"/>
      <c r="N782" s="462"/>
      <c r="O782" s="462"/>
      <c r="P782" s="462"/>
      <c r="Q782" s="462"/>
      <c r="R782" s="462"/>
      <c r="S782" s="462"/>
      <c r="T782" s="462"/>
      <c r="U782" s="462"/>
      <c r="W782" s="462"/>
      <c r="X782" s="462"/>
      <c r="Y782" s="462"/>
      <c r="Z782" s="462"/>
      <c r="AA782" s="462"/>
      <c r="AB782" s="462"/>
      <c r="AC782" s="462"/>
      <c r="AD782" s="462"/>
      <c r="AE782" s="462"/>
      <c r="AF782" s="462"/>
      <c r="AG782" s="462"/>
      <c r="AH782" s="462"/>
      <c r="AI782" s="462"/>
    </row>
    <row r="783" spans="1:35">
      <c r="A783" s="465"/>
      <c r="B783" s="465"/>
      <c r="C783" s="1024"/>
      <c r="D783" s="1015"/>
      <c r="E783" s="1015"/>
      <c r="F783" s="949"/>
      <c r="G783" s="949"/>
      <c r="H783" s="949"/>
      <c r="I783" s="1015"/>
      <c r="L783" s="462"/>
      <c r="M783" s="462"/>
      <c r="N783" s="462"/>
      <c r="O783" s="462"/>
      <c r="P783" s="462"/>
      <c r="Q783" s="462"/>
      <c r="R783" s="462"/>
      <c r="S783" s="462"/>
      <c r="T783" s="462"/>
      <c r="U783" s="462"/>
      <c r="W783" s="462"/>
      <c r="X783" s="462"/>
      <c r="Y783" s="462"/>
      <c r="Z783" s="462"/>
      <c r="AA783" s="462"/>
      <c r="AB783" s="462"/>
      <c r="AC783" s="462"/>
      <c r="AD783" s="462"/>
      <c r="AE783" s="462"/>
      <c r="AF783" s="462"/>
      <c r="AG783" s="462"/>
      <c r="AH783" s="462"/>
      <c r="AI783" s="462"/>
    </row>
    <row r="784" spans="1:35">
      <c r="A784" s="465"/>
      <c r="B784" s="465"/>
      <c r="C784" s="1024"/>
      <c r="D784" s="1015"/>
      <c r="E784" s="1015"/>
      <c r="F784" s="923"/>
      <c r="G784" s="923"/>
      <c r="H784" s="923"/>
      <c r="I784" s="1015"/>
      <c r="L784" s="462"/>
      <c r="M784" s="462"/>
      <c r="N784" s="462"/>
      <c r="O784" s="462"/>
      <c r="P784" s="462"/>
      <c r="Q784" s="462"/>
      <c r="R784" s="462"/>
      <c r="S784" s="462"/>
      <c r="T784" s="462"/>
      <c r="U784" s="462"/>
      <c r="W784" s="462"/>
      <c r="X784" s="462"/>
      <c r="Y784" s="462"/>
      <c r="Z784" s="462"/>
      <c r="AA784" s="462"/>
      <c r="AB784" s="462"/>
      <c r="AC784" s="462"/>
      <c r="AD784" s="462"/>
      <c r="AE784" s="462"/>
      <c r="AF784" s="462"/>
      <c r="AG784" s="462"/>
      <c r="AH784" s="462"/>
      <c r="AI784" s="462"/>
    </row>
    <row r="785" spans="1:35">
      <c r="A785" s="465"/>
      <c r="B785" s="465"/>
      <c r="C785" s="1024"/>
      <c r="D785" s="1015"/>
      <c r="E785" s="1015"/>
      <c r="F785" s="923"/>
      <c r="G785" s="923"/>
      <c r="H785" s="923"/>
      <c r="I785" s="1015"/>
      <c r="L785" s="462"/>
      <c r="M785" s="462"/>
      <c r="N785" s="462"/>
      <c r="O785" s="462"/>
      <c r="P785" s="462"/>
      <c r="Q785" s="462"/>
      <c r="R785" s="462"/>
      <c r="S785" s="462"/>
      <c r="T785" s="462"/>
      <c r="U785" s="462"/>
      <c r="W785" s="462"/>
      <c r="X785" s="462"/>
      <c r="Y785" s="462"/>
      <c r="Z785" s="462"/>
      <c r="AA785" s="462"/>
      <c r="AB785" s="462"/>
      <c r="AC785" s="462"/>
      <c r="AD785" s="462"/>
      <c r="AE785" s="462"/>
      <c r="AF785" s="462"/>
      <c r="AG785" s="462"/>
      <c r="AH785" s="462"/>
      <c r="AI785" s="462"/>
    </row>
    <row r="786" spans="1:35">
      <c r="A786" s="465"/>
      <c r="B786" s="465"/>
      <c r="C786" s="1024"/>
      <c r="D786" s="1015"/>
      <c r="E786" s="1015"/>
      <c r="F786" s="923"/>
      <c r="G786" s="923"/>
      <c r="H786" s="923"/>
      <c r="I786" s="1015"/>
      <c r="L786" s="462"/>
      <c r="M786" s="462"/>
      <c r="N786" s="462"/>
      <c r="O786" s="462"/>
      <c r="P786" s="462"/>
      <c r="Q786" s="462"/>
      <c r="R786" s="462"/>
      <c r="S786" s="462"/>
      <c r="T786" s="462"/>
      <c r="U786" s="462"/>
      <c r="W786" s="462"/>
      <c r="X786" s="462"/>
      <c r="Y786" s="462"/>
      <c r="Z786" s="462"/>
      <c r="AA786" s="462"/>
      <c r="AB786" s="462"/>
      <c r="AC786" s="462"/>
      <c r="AD786" s="462"/>
      <c r="AE786" s="462"/>
      <c r="AF786" s="462"/>
      <c r="AG786" s="462"/>
      <c r="AH786" s="462"/>
      <c r="AI786" s="462"/>
    </row>
    <row r="787" spans="1:35">
      <c r="A787" s="465"/>
      <c r="B787" s="465"/>
      <c r="C787" s="1024"/>
      <c r="D787" s="1015"/>
      <c r="E787" s="1015"/>
      <c r="F787" s="464"/>
      <c r="G787" s="464"/>
      <c r="H787" s="464"/>
      <c r="I787" s="1015"/>
      <c r="J787" s="465"/>
      <c r="K787" s="465"/>
      <c r="L787" s="462"/>
      <c r="M787" s="462"/>
      <c r="N787" s="462"/>
      <c r="O787" s="462"/>
      <c r="P787" s="462"/>
      <c r="Q787" s="462"/>
      <c r="R787" s="462"/>
      <c r="S787" s="462"/>
      <c r="T787" s="462"/>
      <c r="U787" s="462"/>
      <c r="W787" s="462"/>
      <c r="X787" s="462"/>
      <c r="Y787" s="462"/>
      <c r="Z787" s="462"/>
      <c r="AA787" s="462"/>
      <c r="AB787" s="462"/>
      <c r="AC787" s="462"/>
      <c r="AD787" s="462"/>
      <c r="AE787" s="462"/>
      <c r="AF787" s="462"/>
      <c r="AG787" s="462"/>
      <c r="AH787" s="462"/>
      <c r="AI787" s="462"/>
    </row>
    <row r="788" spans="1:35">
      <c r="A788" s="465"/>
      <c r="B788" s="465"/>
      <c r="C788" s="1024"/>
      <c r="D788" s="1015"/>
      <c r="E788" s="1015"/>
      <c r="F788" s="464"/>
      <c r="G788" s="464"/>
      <c r="H788" s="464"/>
      <c r="I788" s="1015"/>
      <c r="J788" s="465"/>
      <c r="K788" s="465"/>
      <c r="L788" s="462"/>
      <c r="M788" s="462"/>
      <c r="N788" s="462"/>
      <c r="O788" s="462"/>
      <c r="P788" s="462"/>
      <c r="Q788" s="462"/>
      <c r="R788" s="462"/>
      <c r="S788" s="462"/>
      <c r="T788" s="462"/>
      <c r="U788" s="462"/>
      <c r="W788" s="462"/>
      <c r="X788" s="462"/>
      <c r="Y788" s="462"/>
      <c r="Z788" s="462"/>
      <c r="AA788" s="462"/>
      <c r="AB788" s="462"/>
      <c r="AC788" s="462"/>
      <c r="AD788" s="462"/>
      <c r="AE788" s="462"/>
      <c r="AF788" s="462"/>
      <c r="AG788" s="462"/>
      <c r="AH788" s="462"/>
      <c r="AI788" s="462"/>
    </row>
    <row r="789" spans="1:35">
      <c r="A789" s="465"/>
      <c r="B789" s="465"/>
      <c r="C789" s="1024"/>
      <c r="D789" s="1015"/>
      <c r="E789" s="1015"/>
      <c r="F789" s="464"/>
      <c r="G789" s="464"/>
      <c r="H789" s="464"/>
      <c r="I789" s="1015"/>
      <c r="J789" s="465"/>
      <c r="K789" s="465"/>
      <c r="L789" s="462"/>
      <c r="M789" s="462"/>
      <c r="N789" s="462"/>
      <c r="O789" s="462"/>
      <c r="P789" s="462"/>
      <c r="Q789" s="462"/>
      <c r="R789" s="462"/>
      <c r="S789" s="462"/>
      <c r="T789" s="462"/>
      <c r="U789" s="462"/>
      <c r="W789" s="462"/>
      <c r="X789" s="462"/>
      <c r="Y789" s="462"/>
      <c r="Z789" s="462"/>
      <c r="AA789" s="462"/>
      <c r="AB789" s="462"/>
      <c r="AC789" s="462"/>
      <c r="AD789" s="462"/>
      <c r="AE789" s="462"/>
      <c r="AF789" s="462"/>
      <c r="AG789" s="462"/>
      <c r="AH789" s="462"/>
      <c r="AI789" s="462"/>
    </row>
    <row r="790" spans="1:35">
      <c r="A790" s="465"/>
      <c r="B790" s="465"/>
      <c r="C790" s="1024"/>
      <c r="D790" s="1015"/>
      <c r="E790" s="1015"/>
      <c r="F790" s="464"/>
      <c r="G790" s="464"/>
      <c r="H790" s="464"/>
      <c r="I790" s="1015"/>
      <c r="J790" s="465"/>
      <c r="K790" s="465"/>
      <c r="L790" s="462"/>
      <c r="M790" s="462"/>
      <c r="N790" s="462"/>
      <c r="O790" s="462"/>
      <c r="P790" s="462"/>
      <c r="Q790" s="462"/>
      <c r="R790" s="462"/>
      <c r="S790" s="462"/>
      <c r="T790" s="462"/>
      <c r="U790" s="462"/>
      <c r="W790" s="462"/>
      <c r="X790" s="462"/>
      <c r="Y790" s="462"/>
      <c r="Z790" s="462"/>
      <c r="AA790" s="462"/>
      <c r="AB790" s="462"/>
      <c r="AC790" s="462"/>
      <c r="AD790" s="462"/>
      <c r="AE790" s="462"/>
      <c r="AF790" s="462"/>
      <c r="AG790" s="462"/>
      <c r="AH790" s="462"/>
      <c r="AI790" s="462"/>
    </row>
    <row r="791" spans="1:35">
      <c r="A791" s="465"/>
      <c r="B791" s="465"/>
      <c r="C791" s="1024"/>
      <c r="D791" s="1015"/>
      <c r="E791" s="1015"/>
      <c r="F791" s="464"/>
      <c r="G791" s="464"/>
      <c r="H791" s="464"/>
      <c r="I791" s="1015"/>
      <c r="J791" s="465"/>
      <c r="K791" s="465"/>
      <c r="L791" s="462"/>
      <c r="M791" s="462"/>
      <c r="N791" s="462"/>
      <c r="O791" s="462"/>
      <c r="P791" s="462"/>
      <c r="Q791" s="462"/>
      <c r="R791" s="462"/>
      <c r="S791" s="462"/>
      <c r="T791" s="462"/>
      <c r="U791" s="462"/>
      <c r="W791" s="462"/>
      <c r="X791" s="462"/>
      <c r="Y791" s="462"/>
      <c r="Z791" s="462"/>
      <c r="AA791" s="462"/>
      <c r="AB791" s="462"/>
      <c r="AC791" s="462"/>
      <c r="AD791" s="462"/>
      <c r="AE791" s="462"/>
      <c r="AF791" s="462"/>
      <c r="AG791" s="462"/>
      <c r="AH791" s="462"/>
      <c r="AI791" s="462"/>
    </row>
    <row r="792" spans="1:35">
      <c r="A792" s="465"/>
      <c r="B792" s="465"/>
      <c r="C792" s="1024"/>
      <c r="D792" s="1015"/>
      <c r="E792" s="1015"/>
      <c r="F792" s="464"/>
      <c r="G792" s="464"/>
      <c r="H792" s="464"/>
      <c r="I792" s="1015"/>
      <c r="J792" s="465"/>
      <c r="K792" s="465"/>
      <c r="L792" s="462"/>
      <c r="M792" s="462"/>
      <c r="N792" s="462"/>
      <c r="O792" s="462"/>
      <c r="P792" s="462"/>
      <c r="Q792" s="462"/>
      <c r="R792" s="462"/>
      <c r="S792" s="462"/>
      <c r="T792" s="462"/>
      <c r="U792" s="462"/>
      <c r="W792" s="462"/>
      <c r="X792" s="462"/>
      <c r="Y792" s="462"/>
      <c r="Z792" s="462"/>
      <c r="AA792" s="462"/>
      <c r="AB792" s="462"/>
      <c r="AC792" s="462"/>
      <c r="AD792" s="462"/>
      <c r="AE792" s="462"/>
      <c r="AF792" s="462"/>
      <c r="AG792" s="462"/>
      <c r="AH792" s="462"/>
      <c r="AI792" s="462"/>
    </row>
    <row r="793" spans="1:35">
      <c r="A793" s="465"/>
      <c r="B793" s="465"/>
      <c r="C793" s="1024"/>
      <c r="D793" s="1015"/>
      <c r="E793" s="1015"/>
      <c r="F793" s="464"/>
      <c r="G793" s="464"/>
      <c r="H793" s="464"/>
      <c r="I793" s="1015"/>
      <c r="J793" s="465"/>
      <c r="K793" s="465"/>
      <c r="L793" s="462"/>
      <c r="M793" s="462"/>
      <c r="N793" s="462"/>
      <c r="O793" s="462"/>
      <c r="P793" s="462"/>
      <c r="Q793" s="462"/>
      <c r="R793" s="462"/>
      <c r="S793" s="462"/>
      <c r="T793" s="462"/>
      <c r="U793" s="462"/>
      <c r="W793" s="462"/>
      <c r="X793" s="462"/>
      <c r="Y793" s="462"/>
      <c r="Z793" s="462"/>
      <c r="AA793" s="462"/>
      <c r="AB793" s="462"/>
      <c r="AC793" s="462"/>
      <c r="AD793" s="462"/>
      <c r="AE793" s="462"/>
      <c r="AF793" s="462"/>
      <c r="AG793" s="462"/>
      <c r="AH793" s="462"/>
      <c r="AI793" s="462"/>
    </row>
    <row r="794" spans="1:35">
      <c r="A794" s="465"/>
      <c r="B794" s="465"/>
      <c r="C794" s="1024"/>
      <c r="D794" s="1015"/>
      <c r="E794" s="1015"/>
      <c r="F794" s="464"/>
      <c r="G794" s="464"/>
      <c r="H794" s="464"/>
      <c r="I794" s="1015"/>
      <c r="J794" s="465"/>
      <c r="K794" s="465"/>
      <c r="L794" s="462"/>
      <c r="M794" s="462"/>
      <c r="N794" s="462"/>
      <c r="O794" s="462"/>
      <c r="P794" s="462"/>
      <c r="Q794" s="462"/>
      <c r="R794" s="462"/>
      <c r="S794" s="462"/>
      <c r="T794" s="462"/>
      <c r="U794" s="462"/>
      <c r="W794" s="462"/>
      <c r="X794" s="462"/>
      <c r="Y794" s="462"/>
      <c r="Z794" s="462"/>
      <c r="AA794" s="462"/>
      <c r="AB794" s="462"/>
      <c r="AC794" s="462"/>
      <c r="AD794" s="462"/>
      <c r="AE794" s="462"/>
      <c r="AF794" s="462"/>
      <c r="AG794" s="462"/>
      <c r="AH794" s="462"/>
      <c r="AI794" s="462"/>
    </row>
    <row r="795" spans="1:35">
      <c r="A795" s="465"/>
      <c r="B795" s="465"/>
      <c r="C795" s="1024"/>
      <c r="D795" s="1015"/>
      <c r="E795" s="1015"/>
      <c r="F795" s="464"/>
      <c r="G795" s="464"/>
      <c r="H795" s="464"/>
      <c r="I795" s="1015"/>
      <c r="J795" s="465"/>
      <c r="K795" s="465"/>
      <c r="L795" s="462"/>
      <c r="M795" s="462"/>
      <c r="N795" s="462"/>
      <c r="O795" s="462"/>
      <c r="P795" s="462"/>
      <c r="Q795" s="462"/>
      <c r="R795" s="462"/>
      <c r="S795" s="462"/>
      <c r="T795" s="462"/>
      <c r="U795" s="462"/>
      <c r="W795" s="462"/>
      <c r="X795" s="462"/>
      <c r="Y795" s="462"/>
      <c r="Z795" s="462"/>
      <c r="AA795" s="462"/>
      <c r="AB795" s="462"/>
      <c r="AC795" s="462"/>
      <c r="AD795" s="462"/>
      <c r="AE795" s="462"/>
      <c r="AF795" s="462"/>
      <c r="AG795" s="462"/>
      <c r="AH795" s="462"/>
      <c r="AI795" s="462"/>
    </row>
    <row r="796" spans="1:35">
      <c r="A796" s="465"/>
      <c r="B796" s="465"/>
      <c r="C796" s="1024"/>
      <c r="D796" s="1015"/>
      <c r="E796" s="1015"/>
      <c r="F796" s="464"/>
      <c r="G796" s="464"/>
      <c r="H796" s="464"/>
      <c r="I796" s="1015"/>
      <c r="J796" s="465"/>
      <c r="K796" s="465"/>
      <c r="L796" s="462"/>
      <c r="M796" s="462"/>
      <c r="N796" s="462"/>
      <c r="O796" s="462"/>
      <c r="P796" s="462"/>
      <c r="Q796" s="462"/>
      <c r="R796" s="462"/>
      <c r="S796" s="462"/>
      <c r="T796" s="462"/>
      <c r="U796" s="462"/>
      <c r="W796" s="462"/>
      <c r="X796" s="462"/>
      <c r="Y796" s="462"/>
      <c r="Z796" s="462"/>
      <c r="AA796" s="462"/>
      <c r="AB796" s="462"/>
      <c r="AC796" s="462"/>
      <c r="AD796" s="462"/>
      <c r="AE796" s="462"/>
      <c r="AF796" s="462"/>
      <c r="AG796" s="462"/>
      <c r="AH796" s="462"/>
      <c r="AI796" s="462"/>
    </row>
    <row r="797" spans="1:35">
      <c r="A797" s="465"/>
      <c r="B797" s="465"/>
      <c r="C797" s="1024"/>
      <c r="D797" s="1015"/>
      <c r="E797" s="1015"/>
      <c r="F797" s="464"/>
      <c r="G797" s="464"/>
      <c r="H797" s="464"/>
      <c r="I797" s="1015"/>
      <c r="J797" s="465"/>
      <c r="K797" s="465"/>
      <c r="L797" s="462"/>
      <c r="M797" s="462"/>
      <c r="N797" s="462"/>
      <c r="O797" s="462"/>
      <c r="P797" s="462"/>
      <c r="Q797" s="462"/>
      <c r="R797" s="462"/>
      <c r="S797" s="462"/>
      <c r="T797" s="462"/>
      <c r="U797" s="462"/>
      <c r="W797" s="462"/>
      <c r="X797" s="462"/>
      <c r="Y797" s="462"/>
      <c r="Z797" s="462"/>
      <c r="AA797" s="462"/>
      <c r="AB797" s="462"/>
      <c r="AC797" s="462"/>
      <c r="AD797" s="462"/>
      <c r="AE797" s="462"/>
      <c r="AF797" s="462"/>
      <c r="AG797" s="462"/>
      <c r="AH797" s="462"/>
      <c r="AI797" s="462"/>
    </row>
    <row r="798" spans="1:35">
      <c r="A798" s="465"/>
      <c r="B798" s="465"/>
      <c r="C798" s="1024"/>
      <c r="D798" s="1015"/>
      <c r="E798" s="1015"/>
      <c r="F798" s="464"/>
      <c r="G798" s="464"/>
      <c r="H798" s="464"/>
      <c r="I798" s="1015"/>
      <c r="J798" s="465"/>
      <c r="K798" s="465"/>
      <c r="L798" s="462"/>
      <c r="M798" s="462"/>
      <c r="N798" s="462"/>
      <c r="O798" s="462"/>
      <c r="P798" s="462"/>
      <c r="Q798" s="462"/>
      <c r="R798" s="462"/>
      <c r="S798" s="462"/>
      <c r="T798" s="462"/>
      <c r="U798" s="462"/>
      <c r="W798" s="462"/>
      <c r="X798" s="462"/>
      <c r="Y798" s="462"/>
      <c r="Z798" s="462"/>
      <c r="AA798" s="462"/>
      <c r="AB798" s="462"/>
      <c r="AC798" s="462"/>
      <c r="AD798" s="462"/>
      <c r="AE798" s="462"/>
      <c r="AF798" s="462"/>
      <c r="AG798" s="462"/>
      <c r="AH798" s="462"/>
      <c r="AI798" s="462"/>
    </row>
    <row r="799" spans="1:35">
      <c r="A799" s="465"/>
      <c r="B799" s="465"/>
      <c r="C799" s="1024"/>
      <c r="D799" s="1015"/>
      <c r="E799" s="1015"/>
      <c r="F799" s="464"/>
      <c r="G799" s="464"/>
      <c r="H799" s="464"/>
      <c r="I799" s="1015"/>
      <c r="J799" s="465"/>
      <c r="K799" s="465"/>
      <c r="L799" s="462"/>
      <c r="M799" s="462"/>
      <c r="N799" s="462"/>
      <c r="O799" s="462"/>
      <c r="P799" s="462"/>
      <c r="Q799" s="462"/>
      <c r="R799" s="462"/>
      <c r="S799" s="462"/>
      <c r="T799" s="462"/>
      <c r="U799" s="462"/>
      <c r="W799" s="462"/>
      <c r="X799" s="462"/>
      <c r="Y799" s="462"/>
      <c r="Z799" s="462"/>
      <c r="AA799" s="462"/>
      <c r="AB799" s="462"/>
      <c r="AC799" s="462"/>
      <c r="AD799" s="462"/>
      <c r="AE799" s="462"/>
      <c r="AF799" s="462"/>
      <c r="AG799" s="462"/>
      <c r="AH799" s="462"/>
      <c r="AI799" s="462"/>
    </row>
    <row r="800" spans="1:35">
      <c r="A800" s="465"/>
      <c r="B800" s="465"/>
      <c r="C800" s="1024"/>
      <c r="D800" s="1015"/>
      <c r="E800" s="1015"/>
      <c r="F800" s="464"/>
      <c r="G800" s="464"/>
      <c r="H800" s="464"/>
      <c r="I800" s="1015"/>
      <c r="J800" s="465"/>
      <c r="K800" s="465"/>
      <c r="L800" s="462"/>
      <c r="M800" s="462"/>
      <c r="N800" s="462"/>
      <c r="O800" s="462"/>
      <c r="P800" s="462"/>
      <c r="Q800" s="462"/>
      <c r="R800" s="462"/>
      <c r="S800" s="462"/>
      <c r="T800" s="462"/>
      <c r="U800" s="462"/>
      <c r="W800" s="462"/>
      <c r="X800" s="462"/>
      <c r="Y800" s="462"/>
      <c r="Z800" s="462"/>
      <c r="AA800" s="462"/>
      <c r="AB800" s="462"/>
      <c r="AC800" s="462"/>
      <c r="AD800" s="462"/>
      <c r="AE800" s="462"/>
      <c r="AF800" s="462"/>
      <c r="AG800" s="462"/>
      <c r="AH800" s="462"/>
      <c r="AI800" s="462"/>
    </row>
    <row r="801" spans="1:35">
      <c r="A801" s="465"/>
      <c r="B801" s="465"/>
      <c r="C801" s="1024"/>
      <c r="D801" s="1015"/>
      <c r="E801" s="1015"/>
      <c r="F801" s="464"/>
      <c r="G801" s="464"/>
      <c r="H801" s="464"/>
      <c r="I801" s="1015"/>
      <c r="J801" s="465"/>
      <c r="K801" s="465"/>
      <c r="L801" s="462"/>
      <c r="M801" s="462"/>
      <c r="N801" s="462"/>
      <c r="O801" s="462"/>
      <c r="P801" s="462"/>
      <c r="Q801" s="462"/>
      <c r="R801" s="462"/>
      <c r="S801" s="462"/>
      <c r="T801" s="462"/>
      <c r="U801" s="462"/>
      <c r="W801" s="462"/>
      <c r="X801" s="462"/>
      <c r="Y801" s="462"/>
      <c r="Z801" s="462"/>
      <c r="AA801" s="462"/>
      <c r="AB801" s="462"/>
      <c r="AC801" s="462"/>
      <c r="AD801" s="462"/>
      <c r="AE801" s="462"/>
      <c r="AF801" s="462"/>
      <c r="AG801" s="462"/>
      <c r="AH801" s="462"/>
      <c r="AI801" s="462"/>
    </row>
    <row r="802" spans="1:35">
      <c r="A802" s="465"/>
      <c r="B802" s="465"/>
      <c r="C802" s="1024"/>
      <c r="D802" s="1015"/>
      <c r="E802" s="1015"/>
      <c r="F802" s="464"/>
      <c r="G802" s="464"/>
      <c r="H802" s="464"/>
      <c r="I802" s="1015"/>
      <c r="J802" s="465"/>
      <c r="K802" s="465"/>
      <c r="L802" s="462"/>
      <c r="M802" s="462"/>
      <c r="N802" s="462"/>
      <c r="O802" s="462"/>
      <c r="P802" s="462"/>
      <c r="Q802" s="462"/>
      <c r="R802" s="462"/>
      <c r="S802" s="462"/>
      <c r="T802" s="462"/>
      <c r="U802" s="462"/>
      <c r="W802" s="462"/>
      <c r="X802" s="462"/>
      <c r="Y802" s="462"/>
      <c r="Z802" s="462"/>
      <c r="AA802" s="462"/>
      <c r="AB802" s="462"/>
      <c r="AC802" s="462"/>
      <c r="AD802" s="462"/>
      <c r="AE802" s="462"/>
      <c r="AF802" s="462"/>
      <c r="AG802" s="462"/>
      <c r="AH802" s="462"/>
      <c r="AI802" s="462"/>
    </row>
    <row r="803" spans="1:35">
      <c r="A803" s="465"/>
      <c r="B803" s="465"/>
      <c r="C803" s="1024"/>
      <c r="D803" s="1015"/>
      <c r="E803" s="1015"/>
      <c r="F803" s="464"/>
      <c r="G803" s="464"/>
      <c r="H803" s="464"/>
      <c r="I803" s="1015"/>
      <c r="J803" s="465"/>
      <c r="K803" s="465"/>
      <c r="L803" s="462"/>
      <c r="M803" s="462"/>
      <c r="N803" s="462"/>
      <c r="O803" s="462"/>
      <c r="P803" s="462"/>
      <c r="Q803" s="462"/>
      <c r="R803" s="462"/>
      <c r="S803" s="462"/>
      <c r="T803" s="462"/>
      <c r="U803" s="462"/>
      <c r="W803" s="462"/>
      <c r="X803" s="462"/>
      <c r="Y803" s="462"/>
      <c r="Z803" s="462"/>
      <c r="AA803" s="462"/>
      <c r="AB803" s="462"/>
      <c r="AC803" s="462"/>
      <c r="AD803" s="462"/>
      <c r="AE803" s="462"/>
      <c r="AF803" s="462"/>
      <c r="AG803" s="462"/>
      <c r="AH803" s="462"/>
      <c r="AI803" s="462"/>
    </row>
    <row r="804" spans="1:35">
      <c r="A804" s="465"/>
      <c r="B804" s="465"/>
      <c r="C804" s="1024"/>
      <c r="D804" s="1015"/>
      <c r="E804" s="1015"/>
      <c r="F804" s="464"/>
      <c r="G804" s="464"/>
      <c r="H804" s="464"/>
      <c r="I804" s="1015"/>
      <c r="J804" s="465"/>
      <c r="K804" s="465"/>
      <c r="L804" s="462"/>
      <c r="M804" s="462"/>
      <c r="N804" s="462"/>
      <c r="O804" s="462"/>
      <c r="P804" s="462"/>
      <c r="Q804" s="462"/>
      <c r="R804" s="462"/>
      <c r="S804" s="462"/>
      <c r="T804" s="462"/>
      <c r="U804" s="462"/>
      <c r="W804" s="462"/>
      <c r="X804" s="462"/>
      <c r="Y804" s="462"/>
      <c r="Z804" s="462"/>
      <c r="AA804" s="462"/>
      <c r="AB804" s="462"/>
      <c r="AC804" s="462"/>
      <c r="AD804" s="462"/>
      <c r="AE804" s="462"/>
      <c r="AF804" s="462"/>
      <c r="AG804" s="462"/>
      <c r="AH804" s="462"/>
      <c r="AI804" s="462"/>
    </row>
    <row r="805" spans="1:35">
      <c r="A805" s="465"/>
      <c r="B805" s="465"/>
      <c r="C805" s="1024"/>
      <c r="D805" s="1015"/>
      <c r="E805" s="1015"/>
      <c r="F805" s="464"/>
      <c r="G805" s="464"/>
      <c r="H805" s="464"/>
      <c r="I805" s="1015"/>
      <c r="J805" s="465"/>
      <c r="K805" s="465"/>
      <c r="L805" s="462"/>
      <c r="M805" s="462"/>
      <c r="N805" s="462"/>
      <c r="O805" s="462"/>
      <c r="P805" s="462"/>
      <c r="Q805" s="462"/>
      <c r="R805" s="462"/>
      <c r="S805" s="462"/>
      <c r="T805" s="462"/>
      <c r="U805" s="462"/>
      <c r="W805" s="462"/>
      <c r="X805" s="462"/>
      <c r="Y805" s="462"/>
      <c r="Z805" s="462"/>
      <c r="AA805" s="462"/>
      <c r="AB805" s="462"/>
      <c r="AC805" s="462"/>
      <c r="AD805" s="462"/>
      <c r="AE805" s="462"/>
      <c r="AF805" s="462"/>
      <c r="AG805" s="462"/>
      <c r="AH805" s="462"/>
      <c r="AI805" s="462"/>
    </row>
    <row r="806" spans="1:35">
      <c r="A806" s="465"/>
      <c r="B806" s="465"/>
      <c r="C806" s="1024"/>
      <c r="D806" s="1015"/>
      <c r="E806" s="1015"/>
      <c r="F806" s="464"/>
      <c r="G806" s="464"/>
      <c r="H806" s="464"/>
      <c r="I806" s="1015"/>
      <c r="J806" s="465"/>
      <c r="K806" s="465"/>
      <c r="L806" s="462"/>
      <c r="M806" s="462"/>
      <c r="N806" s="462"/>
      <c r="O806" s="462"/>
      <c r="P806" s="462"/>
      <c r="Q806" s="462"/>
      <c r="R806" s="462"/>
      <c r="S806" s="462"/>
      <c r="T806" s="462"/>
      <c r="U806" s="462"/>
      <c r="W806" s="462"/>
      <c r="X806" s="462"/>
      <c r="Y806" s="462"/>
      <c r="Z806" s="462"/>
      <c r="AA806" s="462"/>
      <c r="AB806" s="462"/>
      <c r="AC806" s="462"/>
      <c r="AD806" s="462"/>
      <c r="AE806" s="462"/>
      <c r="AF806" s="462"/>
      <c r="AG806" s="462"/>
      <c r="AH806" s="462"/>
      <c r="AI806" s="462"/>
    </row>
    <row r="807" spans="1:35">
      <c r="A807" s="465"/>
      <c r="B807" s="465"/>
      <c r="C807" s="1024"/>
      <c r="D807" s="1015"/>
      <c r="E807" s="1015"/>
      <c r="F807" s="464"/>
      <c r="G807" s="464"/>
      <c r="H807" s="464"/>
      <c r="I807" s="1015"/>
      <c r="J807" s="465"/>
      <c r="K807" s="465"/>
      <c r="L807" s="462"/>
      <c r="M807" s="462"/>
      <c r="N807" s="462"/>
      <c r="O807" s="462"/>
      <c r="P807" s="462"/>
      <c r="Q807" s="462"/>
      <c r="R807" s="462"/>
      <c r="S807" s="462"/>
      <c r="T807" s="462"/>
      <c r="U807" s="462"/>
      <c r="W807" s="462"/>
      <c r="X807" s="462"/>
      <c r="Y807" s="462"/>
      <c r="Z807" s="462"/>
      <c r="AA807" s="462"/>
      <c r="AB807" s="462"/>
      <c r="AC807" s="462"/>
      <c r="AD807" s="462"/>
      <c r="AE807" s="462"/>
      <c r="AF807" s="462"/>
      <c r="AG807" s="462"/>
      <c r="AH807" s="462"/>
      <c r="AI807" s="462"/>
    </row>
    <row r="808" spans="1:35">
      <c r="A808" s="465"/>
      <c r="B808" s="465"/>
      <c r="C808" s="1024"/>
      <c r="D808" s="1015"/>
      <c r="E808" s="1015"/>
      <c r="F808" s="464"/>
      <c r="G808" s="464"/>
      <c r="H808" s="464"/>
      <c r="I808" s="1015"/>
      <c r="J808" s="465"/>
      <c r="K808" s="465"/>
      <c r="L808" s="462"/>
      <c r="M808" s="462"/>
      <c r="N808" s="462"/>
      <c r="O808" s="462"/>
      <c r="P808" s="462"/>
      <c r="Q808" s="462"/>
      <c r="R808" s="462"/>
      <c r="S808" s="462"/>
      <c r="T808" s="462"/>
      <c r="U808" s="462"/>
      <c r="W808" s="462"/>
      <c r="X808" s="462"/>
      <c r="Y808" s="462"/>
      <c r="Z808" s="462"/>
      <c r="AA808" s="462"/>
      <c r="AB808" s="462"/>
      <c r="AC808" s="462"/>
      <c r="AD808" s="462"/>
      <c r="AE808" s="462"/>
      <c r="AF808" s="462"/>
      <c r="AG808" s="462"/>
      <c r="AH808" s="462"/>
      <c r="AI808" s="462"/>
    </row>
    <row r="809" spans="1:35">
      <c r="A809" s="465"/>
      <c r="B809" s="465"/>
      <c r="C809" s="1024"/>
      <c r="D809" s="1015"/>
      <c r="E809" s="1015"/>
      <c r="F809" s="464"/>
      <c r="G809" s="464"/>
      <c r="H809" s="464"/>
      <c r="I809" s="1015"/>
      <c r="J809" s="465"/>
      <c r="K809" s="465"/>
      <c r="L809" s="462"/>
      <c r="M809" s="462"/>
      <c r="N809" s="462"/>
      <c r="O809" s="462"/>
      <c r="P809" s="462"/>
      <c r="Q809" s="462"/>
      <c r="R809" s="462"/>
      <c r="S809" s="462"/>
      <c r="T809" s="462"/>
      <c r="U809" s="462"/>
      <c r="W809" s="462"/>
      <c r="X809" s="462"/>
      <c r="Y809" s="462"/>
      <c r="Z809" s="462"/>
      <c r="AA809" s="462"/>
      <c r="AB809" s="462"/>
      <c r="AC809" s="462"/>
      <c r="AD809" s="462"/>
      <c r="AE809" s="462"/>
      <c r="AF809" s="462"/>
      <c r="AG809" s="462"/>
      <c r="AH809" s="462"/>
      <c r="AI809" s="462"/>
    </row>
    <row r="810" spans="1:35">
      <c r="A810" s="465"/>
      <c r="B810" s="465"/>
      <c r="C810" s="1024"/>
      <c r="D810" s="1015"/>
      <c r="E810" s="1015"/>
      <c r="F810" s="464"/>
      <c r="G810" s="464"/>
      <c r="H810" s="464"/>
      <c r="I810" s="1015"/>
      <c r="J810" s="465"/>
      <c r="K810" s="465"/>
      <c r="L810" s="462"/>
      <c r="M810" s="462"/>
      <c r="N810" s="462"/>
      <c r="O810" s="462"/>
      <c r="P810" s="462"/>
      <c r="Q810" s="462"/>
      <c r="R810" s="462"/>
      <c r="S810" s="462"/>
      <c r="T810" s="462"/>
      <c r="U810" s="462"/>
      <c r="W810" s="462"/>
      <c r="X810" s="462"/>
      <c r="Y810" s="462"/>
      <c r="Z810" s="462"/>
      <c r="AA810" s="462"/>
      <c r="AB810" s="462"/>
      <c r="AC810" s="462"/>
      <c r="AD810" s="462"/>
      <c r="AE810" s="462"/>
      <c r="AF810" s="462"/>
      <c r="AG810" s="462"/>
      <c r="AH810" s="462"/>
      <c r="AI810" s="462"/>
    </row>
    <row r="811" spans="1:35">
      <c r="A811" s="465"/>
      <c r="B811" s="465"/>
      <c r="C811" s="1024"/>
      <c r="D811" s="1015"/>
      <c r="E811" s="1015"/>
      <c r="F811" s="464"/>
      <c r="G811" s="464"/>
      <c r="H811" s="464"/>
      <c r="I811" s="1015"/>
      <c r="J811" s="465"/>
      <c r="K811" s="465"/>
      <c r="L811" s="462"/>
      <c r="M811" s="462"/>
      <c r="N811" s="462"/>
      <c r="O811" s="462"/>
      <c r="P811" s="462"/>
      <c r="Q811" s="462"/>
      <c r="R811" s="462"/>
      <c r="S811" s="462"/>
      <c r="T811" s="462"/>
      <c r="U811" s="462"/>
      <c r="W811" s="462"/>
      <c r="X811" s="462"/>
      <c r="Y811" s="462"/>
      <c r="Z811" s="462"/>
      <c r="AA811" s="462"/>
      <c r="AB811" s="462"/>
      <c r="AC811" s="462"/>
      <c r="AD811" s="462"/>
      <c r="AE811" s="462"/>
      <c r="AF811" s="462"/>
      <c r="AG811" s="462"/>
      <c r="AH811" s="462"/>
      <c r="AI811" s="462"/>
    </row>
    <row r="812" spans="1:35">
      <c r="A812" s="465"/>
      <c r="B812" s="465"/>
      <c r="C812" s="1024"/>
      <c r="D812" s="1015"/>
      <c r="E812" s="1015"/>
      <c r="F812" s="464"/>
      <c r="G812" s="464"/>
      <c r="H812" s="464"/>
      <c r="I812" s="1015"/>
      <c r="J812" s="465"/>
      <c r="K812" s="465"/>
      <c r="L812" s="462"/>
      <c r="M812" s="462"/>
      <c r="N812" s="462"/>
      <c r="O812" s="462"/>
      <c r="P812" s="462"/>
      <c r="Q812" s="462"/>
      <c r="R812" s="462"/>
      <c r="S812" s="462"/>
      <c r="T812" s="462"/>
      <c r="U812" s="462"/>
      <c r="W812" s="462"/>
      <c r="X812" s="462"/>
      <c r="Y812" s="462"/>
      <c r="Z812" s="462"/>
      <c r="AA812" s="462"/>
      <c r="AB812" s="462"/>
      <c r="AC812" s="462"/>
      <c r="AD812" s="462"/>
      <c r="AE812" s="462"/>
      <c r="AF812" s="462"/>
      <c r="AG812" s="462"/>
      <c r="AH812" s="462"/>
      <c r="AI812" s="462"/>
    </row>
    <row r="813" spans="1:35">
      <c r="A813" s="465"/>
      <c r="B813" s="465"/>
      <c r="C813" s="1024"/>
      <c r="D813" s="1015"/>
      <c r="E813" s="1015"/>
      <c r="F813" s="464"/>
      <c r="G813" s="464"/>
      <c r="H813" s="464"/>
      <c r="I813" s="1015"/>
      <c r="J813" s="465"/>
      <c r="K813" s="465"/>
      <c r="L813" s="462"/>
      <c r="M813" s="462"/>
      <c r="N813" s="462"/>
      <c r="O813" s="462"/>
      <c r="P813" s="462"/>
      <c r="Q813" s="462"/>
      <c r="R813" s="462"/>
      <c r="S813" s="462"/>
      <c r="T813" s="462"/>
      <c r="U813" s="462"/>
      <c r="W813" s="462"/>
      <c r="X813" s="462"/>
      <c r="Y813" s="462"/>
      <c r="Z813" s="462"/>
      <c r="AA813" s="462"/>
      <c r="AB813" s="462"/>
      <c r="AC813" s="462"/>
      <c r="AD813" s="462"/>
      <c r="AE813" s="462"/>
      <c r="AF813" s="462"/>
      <c r="AG813" s="462"/>
      <c r="AH813" s="462"/>
      <c r="AI813" s="462"/>
    </row>
    <row r="814" spans="1:35">
      <c r="A814" s="465"/>
      <c r="B814" s="465"/>
      <c r="C814" s="1024"/>
      <c r="D814" s="1015"/>
      <c r="E814" s="1015"/>
      <c r="F814" s="464"/>
      <c r="G814" s="464"/>
      <c r="H814" s="464"/>
      <c r="I814" s="1015"/>
      <c r="J814" s="465"/>
      <c r="K814" s="465"/>
      <c r="L814" s="462"/>
      <c r="M814" s="462"/>
      <c r="N814" s="462"/>
      <c r="O814" s="462"/>
      <c r="P814" s="462"/>
      <c r="Q814" s="462"/>
      <c r="R814" s="462"/>
      <c r="S814" s="462"/>
      <c r="T814" s="462"/>
      <c r="U814" s="462"/>
      <c r="W814" s="462"/>
      <c r="X814" s="462"/>
      <c r="Y814" s="462"/>
      <c r="Z814" s="462"/>
      <c r="AA814" s="462"/>
      <c r="AB814" s="462"/>
      <c r="AC814" s="462"/>
      <c r="AD814" s="462"/>
      <c r="AE814" s="462"/>
      <c r="AF814" s="462"/>
      <c r="AG814" s="462"/>
      <c r="AH814" s="462"/>
      <c r="AI814" s="462"/>
    </row>
    <row r="815" spans="1:35">
      <c r="A815" s="465"/>
      <c r="B815" s="465"/>
      <c r="C815" s="1024"/>
      <c r="D815" s="1015"/>
      <c r="E815" s="1015"/>
      <c r="F815" s="464"/>
      <c r="G815" s="464"/>
      <c r="H815" s="464"/>
      <c r="I815" s="1015"/>
      <c r="J815" s="465"/>
      <c r="K815" s="465"/>
      <c r="L815" s="462"/>
      <c r="M815" s="462"/>
      <c r="N815" s="462"/>
      <c r="O815" s="462"/>
      <c r="P815" s="462"/>
      <c r="Q815" s="462"/>
      <c r="R815" s="462"/>
      <c r="S815" s="462"/>
      <c r="T815" s="462"/>
      <c r="U815" s="462"/>
      <c r="W815" s="462"/>
      <c r="X815" s="462"/>
      <c r="Y815" s="462"/>
      <c r="Z815" s="462"/>
      <c r="AA815" s="462"/>
      <c r="AB815" s="462"/>
      <c r="AC815" s="462"/>
      <c r="AD815" s="462"/>
      <c r="AE815" s="462"/>
      <c r="AF815" s="462"/>
      <c r="AG815" s="462"/>
      <c r="AH815" s="462"/>
      <c r="AI815" s="462"/>
    </row>
    <row r="816" spans="1:35">
      <c r="A816" s="465"/>
      <c r="B816" s="465"/>
      <c r="C816" s="1024"/>
      <c r="D816" s="1015"/>
      <c r="E816" s="1015"/>
      <c r="F816" s="464"/>
      <c r="G816" s="464"/>
      <c r="H816" s="464"/>
      <c r="I816" s="1015"/>
      <c r="J816" s="465"/>
      <c r="K816" s="465"/>
      <c r="L816" s="462"/>
      <c r="M816" s="462"/>
      <c r="N816" s="462"/>
      <c r="O816" s="462"/>
      <c r="P816" s="462"/>
      <c r="Q816" s="462"/>
      <c r="R816" s="462"/>
      <c r="S816" s="462"/>
      <c r="T816" s="462"/>
      <c r="U816" s="462"/>
      <c r="W816" s="462"/>
      <c r="X816" s="462"/>
      <c r="Y816" s="462"/>
      <c r="Z816" s="462"/>
      <c r="AA816" s="462"/>
      <c r="AB816" s="462"/>
      <c r="AC816" s="462"/>
      <c r="AD816" s="462"/>
      <c r="AE816" s="462"/>
      <c r="AF816" s="462"/>
      <c r="AG816" s="462"/>
      <c r="AH816" s="462"/>
      <c r="AI816" s="462"/>
    </row>
    <row r="817" spans="1:35">
      <c r="A817" s="465"/>
      <c r="B817" s="465"/>
      <c r="C817" s="1024"/>
      <c r="D817" s="1015"/>
      <c r="E817" s="1015"/>
      <c r="F817" s="464"/>
      <c r="G817" s="464"/>
      <c r="H817" s="464"/>
      <c r="I817" s="1015"/>
      <c r="J817" s="465"/>
      <c r="K817" s="465"/>
      <c r="L817" s="462"/>
      <c r="M817" s="462"/>
      <c r="N817" s="462"/>
      <c r="O817" s="462"/>
      <c r="P817" s="462"/>
      <c r="Q817" s="462"/>
      <c r="R817" s="462"/>
      <c r="S817" s="462"/>
      <c r="T817" s="462"/>
      <c r="U817" s="462"/>
      <c r="W817" s="462"/>
      <c r="X817" s="462"/>
      <c r="Y817" s="462"/>
      <c r="Z817" s="462"/>
      <c r="AA817" s="462"/>
      <c r="AB817" s="462"/>
      <c r="AC817" s="462"/>
      <c r="AD817" s="462"/>
      <c r="AE817" s="462"/>
      <c r="AF817" s="462"/>
      <c r="AG817" s="462"/>
      <c r="AH817" s="462"/>
      <c r="AI817" s="462"/>
    </row>
    <row r="818" spans="1:35">
      <c r="A818" s="465"/>
      <c r="B818" s="465"/>
      <c r="C818" s="1024"/>
      <c r="D818" s="1015"/>
      <c r="E818" s="1015"/>
      <c r="F818" s="464"/>
      <c r="G818" s="464"/>
      <c r="H818" s="464"/>
      <c r="I818" s="1015"/>
      <c r="J818" s="465"/>
      <c r="K818" s="465"/>
      <c r="L818" s="462"/>
      <c r="M818" s="462"/>
      <c r="N818" s="462"/>
      <c r="O818" s="462"/>
      <c r="P818" s="462"/>
      <c r="Q818" s="462"/>
      <c r="R818" s="462"/>
      <c r="S818" s="462"/>
      <c r="T818" s="462"/>
      <c r="U818" s="462"/>
      <c r="W818" s="462"/>
      <c r="X818" s="462"/>
      <c r="Y818" s="462"/>
      <c r="Z818" s="462"/>
      <c r="AA818" s="462"/>
      <c r="AB818" s="462"/>
      <c r="AC818" s="462"/>
      <c r="AD818" s="462"/>
      <c r="AE818" s="462"/>
      <c r="AF818" s="462"/>
      <c r="AG818" s="462"/>
      <c r="AH818" s="462"/>
      <c r="AI818" s="462"/>
    </row>
    <row r="819" spans="1:35">
      <c r="A819" s="465"/>
      <c r="B819" s="465"/>
      <c r="C819" s="1024"/>
      <c r="D819" s="1015"/>
      <c r="E819" s="1015"/>
      <c r="F819" s="464"/>
      <c r="G819" s="464"/>
      <c r="H819" s="464"/>
      <c r="I819" s="1015"/>
      <c r="J819" s="465"/>
      <c r="K819" s="465"/>
      <c r="L819" s="462"/>
      <c r="M819" s="462"/>
      <c r="N819" s="462"/>
      <c r="O819" s="462"/>
      <c r="P819" s="462"/>
      <c r="Q819" s="462"/>
      <c r="R819" s="462"/>
      <c r="S819" s="462"/>
      <c r="T819" s="462"/>
      <c r="U819" s="462"/>
      <c r="W819" s="462"/>
      <c r="X819" s="462"/>
      <c r="Y819" s="462"/>
      <c r="Z819" s="462"/>
      <c r="AA819" s="462"/>
      <c r="AB819" s="462"/>
      <c r="AC819" s="462"/>
      <c r="AD819" s="462"/>
      <c r="AE819" s="462"/>
      <c r="AF819" s="462"/>
      <c r="AG819" s="462"/>
      <c r="AH819" s="462"/>
      <c r="AI819" s="462"/>
    </row>
    <row r="820" spans="1:35">
      <c r="A820" s="465"/>
      <c r="B820" s="465"/>
      <c r="C820" s="1024"/>
      <c r="D820" s="1015"/>
      <c r="E820" s="1015"/>
      <c r="F820" s="464"/>
      <c r="G820" s="464"/>
      <c r="H820" s="464"/>
      <c r="I820" s="1015"/>
      <c r="J820" s="465"/>
      <c r="K820" s="465"/>
      <c r="L820" s="462"/>
      <c r="M820" s="462"/>
      <c r="N820" s="462"/>
      <c r="O820" s="462"/>
      <c r="P820" s="462"/>
      <c r="Q820" s="462"/>
      <c r="R820" s="462"/>
      <c r="S820" s="462"/>
      <c r="T820" s="462"/>
      <c r="U820" s="462"/>
      <c r="W820" s="462"/>
      <c r="X820" s="462"/>
      <c r="Y820" s="462"/>
      <c r="Z820" s="462"/>
      <c r="AA820" s="462"/>
      <c r="AB820" s="462"/>
      <c r="AC820" s="462"/>
      <c r="AD820" s="462"/>
      <c r="AE820" s="462"/>
      <c r="AF820" s="462"/>
      <c r="AG820" s="462"/>
      <c r="AH820" s="462"/>
      <c r="AI820" s="462"/>
    </row>
    <row r="821" spans="1:35">
      <c r="A821" s="465"/>
      <c r="B821" s="465"/>
      <c r="C821" s="1024"/>
      <c r="D821" s="1015"/>
      <c r="E821" s="1015"/>
      <c r="F821" s="464"/>
      <c r="G821" s="464"/>
      <c r="H821" s="464"/>
      <c r="I821" s="1015"/>
      <c r="J821" s="465"/>
      <c r="K821" s="465"/>
      <c r="L821" s="462"/>
      <c r="M821" s="462"/>
      <c r="N821" s="462"/>
      <c r="O821" s="462"/>
      <c r="P821" s="462"/>
      <c r="Q821" s="462"/>
      <c r="R821" s="462"/>
      <c r="S821" s="462"/>
      <c r="T821" s="462"/>
      <c r="U821" s="462"/>
      <c r="W821" s="462"/>
      <c r="X821" s="462"/>
      <c r="Y821" s="462"/>
      <c r="Z821" s="462"/>
      <c r="AA821" s="462"/>
      <c r="AB821" s="462"/>
      <c r="AC821" s="462"/>
      <c r="AD821" s="462"/>
      <c r="AE821" s="462"/>
      <c r="AF821" s="462"/>
      <c r="AG821" s="462"/>
      <c r="AH821" s="462"/>
      <c r="AI821" s="462"/>
    </row>
    <row r="822" spans="1:35">
      <c r="A822" s="465"/>
      <c r="B822" s="465"/>
      <c r="C822" s="1024"/>
      <c r="D822" s="1015"/>
      <c r="E822" s="1015"/>
      <c r="F822" s="464"/>
      <c r="G822" s="464"/>
      <c r="H822" s="464"/>
      <c r="I822" s="1015"/>
      <c r="J822" s="465"/>
      <c r="K822" s="465"/>
      <c r="L822" s="462"/>
      <c r="M822" s="462"/>
      <c r="N822" s="462"/>
      <c r="O822" s="462"/>
      <c r="P822" s="462"/>
      <c r="Q822" s="462"/>
      <c r="R822" s="462"/>
      <c r="S822" s="462"/>
      <c r="T822" s="462"/>
      <c r="U822" s="462"/>
      <c r="W822" s="462"/>
      <c r="X822" s="462"/>
      <c r="Y822" s="462"/>
      <c r="Z822" s="462"/>
      <c r="AA822" s="462"/>
      <c r="AB822" s="462"/>
      <c r="AC822" s="462"/>
      <c r="AD822" s="462"/>
      <c r="AE822" s="462"/>
      <c r="AF822" s="462"/>
      <c r="AG822" s="462"/>
      <c r="AH822" s="462"/>
      <c r="AI822" s="462"/>
    </row>
    <row r="823" spans="1:35">
      <c r="A823" s="465"/>
      <c r="B823" s="465"/>
      <c r="C823" s="1024"/>
      <c r="D823" s="1015"/>
      <c r="E823" s="1015"/>
      <c r="F823" s="464"/>
      <c r="G823" s="464"/>
      <c r="H823" s="464"/>
      <c r="I823" s="1015"/>
      <c r="J823" s="465"/>
      <c r="K823" s="465"/>
      <c r="L823" s="462"/>
      <c r="M823" s="462"/>
      <c r="N823" s="462"/>
      <c r="O823" s="462"/>
      <c r="P823" s="462"/>
      <c r="Q823" s="462"/>
      <c r="R823" s="462"/>
      <c r="S823" s="462"/>
      <c r="T823" s="462"/>
      <c r="U823" s="462"/>
      <c r="W823" s="462"/>
      <c r="X823" s="462"/>
      <c r="Y823" s="462"/>
      <c r="Z823" s="462"/>
      <c r="AA823" s="462"/>
      <c r="AB823" s="462"/>
      <c r="AC823" s="462"/>
      <c r="AD823" s="462"/>
      <c r="AE823" s="462"/>
      <c r="AF823" s="462"/>
      <c r="AG823" s="462"/>
      <c r="AH823" s="462"/>
      <c r="AI823" s="462"/>
    </row>
    <row r="824" spans="1:35">
      <c r="A824" s="465"/>
      <c r="B824" s="465"/>
      <c r="C824" s="1024"/>
      <c r="D824" s="1015"/>
      <c r="E824" s="1015"/>
      <c r="F824" s="464"/>
      <c r="G824" s="464"/>
      <c r="H824" s="464"/>
      <c r="I824" s="1015"/>
      <c r="J824" s="465"/>
      <c r="K824" s="465"/>
      <c r="L824" s="462"/>
      <c r="M824" s="462"/>
      <c r="N824" s="462"/>
      <c r="O824" s="462"/>
      <c r="P824" s="462"/>
      <c r="Q824" s="462"/>
      <c r="R824" s="462"/>
      <c r="S824" s="462"/>
      <c r="T824" s="462"/>
      <c r="U824" s="462"/>
      <c r="W824" s="462"/>
      <c r="X824" s="462"/>
      <c r="Y824" s="462"/>
      <c r="Z824" s="462"/>
      <c r="AA824" s="462"/>
      <c r="AB824" s="462"/>
      <c r="AC824" s="462"/>
      <c r="AD824" s="462"/>
      <c r="AE824" s="462"/>
      <c r="AF824" s="462"/>
      <c r="AG824" s="462"/>
      <c r="AH824" s="462"/>
      <c r="AI824" s="462"/>
    </row>
    <row r="825" spans="1:35">
      <c r="A825" s="465"/>
      <c r="B825" s="465"/>
      <c r="C825" s="1024"/>
      <c r="D825" s="1015"/>
      <c r="E825" s="1015"/>
      <c r="F825" s="464"/>
      <c r="G825" s="464"/>
      <c r="H825" s="464"/>
      <c r="I825" s="1015"/>
      <c r="J825" s="465"/>
      <c r="K825" s="465"/>
      <c r="L825" s="462"/>
      <c r="M825" s="462"/>
      <c r="N825" s="462"/>
      <c r="O825" s="462"/>
      <c r="P825" s="462"/>
      <c r="Q825" s="462"/>
      <c r="R825" s="462"/>
      <c r="S825" s="462"/>
      <c r="T825" s="462"/>
      <c r="U825" s="462"/>
      <c r="W825" s="462"/>
      <c r="X825" s="462"/>
      <c r="Y825" s="462"/>
      <c r="Z825" s="462"/>
      <c r="AA825" s="462"/>
      <c r="AB825" s="462"/>
      <c r="AC825" s="462"/>
      <c r="AD825" s="462"/>
      <c r="AE825" s="462"/>
      <c r="AF825" s="462"/>
      <c r="AG825" s="462"/>
      <c r="AH825" s="462"/>
      <c r="AI825" s="462"/>
    </row>
    <row r="826" spans="1:35">
      <c r="A826" s="465"/>
      <c r="B826" s="465"/>
      <c r="C826" s="1024"/>
      <c r="D826" s="1015"/>
      <c r="E826" s="1015"/>
      <c r="F826" s="464"/>
      <c r="G826" s="464"/>
      <c r="H826" s="464"/>
      <c r="I826" s="1015"/>
      <c r="J826" s="465"/>
      <c r="K826" s="465"/>
      <c r="L826" s="462"/>
      <c r="M826" s="462"/>
      <c r="N826" s="462"/>
      <c r="O826" s="462"/>
      <c r="P826" s="462"/>
      <c r="Q826" s="462"/>
      <c r="R826" s="462"/>
      <c r="S826" s="462"/>
      <c r="T826" s="462"/>
      <c r="U826" s="462"/>
      <c r="W826" s="462"/>
      <c r="X826" s="462"/>
      <c r="Y826" s="462"/>
      <c r="Z826" s="462"/>
      <c r="AA826" s="462"/>
      <c r="AB826" s="462"/>
      <c r="AC826" s="462"/>
      <c r="AD826" s="462"/>
      <c r="AE826" s="462"/>
      <c r="AF826" s="462"/>
      <c r="AG826" s="462"/>
      <c r="AH826" s="462"/>
      <c r="AI826" s="462"/>
    </row>
    <row r="827" spans="1:35">
      <c r="A827" s="465"/>
      <c r="B827" s="465"/>
      <c r="C827" s="1024"/>
      <c r="D827" s="1015"/>
      <c r="E827" s="1015"/>
      <c r="F827" s="464"/>
      <c r="G827" s="464"/>
      <c r="H827" s="464"/>
      <c r="I827" s="1015"/>
      <c r="J827" s="465"/>
      <c r="K827" s="465"/>
      <c r="L827" s="462"/>
      <c r="M827" s="462"/>
      <c r="N827" s="462"/>
      <c r="O827" s="462"/>
      <c r="P827" s="462"/>
      <c r="Q827" s="462"/>
      <c r="R827" s="462"/>
      <c r="S827" s="462"/>
      <c r="T827" s="462"/>
      <c r="U827" s="462"/>
      <c r="W827" s="462"/>
      <c r="X827" s="462"/>
      <c r="Y827" s="462"/>
      <c r="Z827" s="462"/>
      <c r="AA827" s="462"/>
      <c r="AB827" s="462"/>
      <c r="AC827" s="462"/>
      <c r="AD827" s="462"/>
      <c r="AE827" s="462"/>
      <c r="AF827" s="462"/>
      <c r="AG827" s="462"/>
      <c r="AH827" s="462"/>
      <c r="AI827" s="462"/>
    </row>
    <row r="828" spans="1:35">
      <c r="A828" s="465"/>
      <c r="B828" s="465"/>
      <c r="C828" s="1024"/>
      <c r="D828" s="1015"/>
      <c r="E828" s="1015"/>
      <c r="F828" s="464"/>
      <c r="G828" s="464"/>
      <c r="H828" s="464"/>
      <c r="I828" s="1015"/>
      <c r="J828" s="465"/>
      <c r="K828" s="465"/>
      <c r="L828" s="462"/>
      <c r="M828" s="462"/>
      <c r="N828" s="462"/>
      <c r="O828" s="462"/>
      <c r="P828" s="462"/>
      <c r="Q828" s="462"/>
      <c r="R828" s="462"/>
      <c r="S828" s="462"/>
      <c r="T828" s="462"/>
      <c r="U828" s="462"/>
      <c r="W828" s="462"/>
      <c r="X828" s="462"/>
      <c r="Y828" s="462"/>
      <c r="Z828" s="462"/>
      <c r="AA828" s="462"/>
      <c r="AB828" s="462"/>
      <c r="AC828" s="462"/>
      <c r="AD828" s="462"/>
      <c r="AE828" s="462"/>
      <c r="AF828" s="462"/>
      <c r="AG828" s="462"/>
      <c r="AH828" s="462"/>
      <c r="AI828" s="462"/>
    </row>
    <row r="829" spans="1:35">
      <c r="A829" s="465"/>
      <c r="B829" s="465"/>
      <c r="C829" s="1024"/>
      <c r="D829" s="1015"/>
      <c r="E829" s="1015"/>
      <c r="F829" s="464"/>
      <c r="G829" s="464"/>
      <c r="H829" s="464"/>
      <c r="I829" s="1015"/>
      <c r="J829" s="465"/>
      <c r="K829" s="465"/>
      <c r="L829" s="462"/>
      <c r="M829" s="462"/>
      <c r="N829" s="462"/>
      <c r="O829" s="462"/>
      <c r="P829" s="462"/>
      <c r="Q829" s="462"/>
      <c r="R829" s="462"/>
      <c r="S829" s="462"/>
      <c r="T829" s="462"/>
      <c r="U829" s="462"/>
      <c r="W829" s="462"/>
      <c r="X829" s="462"/>
      <c r="Y829" s="462"/>
      <c r="Z829" s="462"/>
      <c r="AA829" s="462"/>
      <c r="AB829" s="462"/>
      <c r="AC829" s="462"/>
      <c r="AD829" s="462"/>
      <c r="AE829" s="462"/>
      <c r="AF829" s="462"/>
      <c r="AG829" s="462"/>
      <c r="AH829" s="462"/>
      <c r="AI829" s="462"/>
    </row>
    <row r="830" spans="1:35">
      <c r="A830" s="465"/>
      <c r="B830" s="465"/>
      <c r="C830" s="1024"/>
      <c r="D830" s="1015"/>
      <c r="E830" s="1015"/>
      <c r="F830" s="464"/>
      <c r="G830" s="464"/>
      <c r="H830" s="464"/>
      <c r="I830" s="1015"/>
      <c r="J830" s="465"/>
      <c r="K830" s="465"/>
      <c r="L830" s="462"/>
      <c r="M830" s="462"/>
      <c r="N830" s="462"/>
      <c r="O830" s="462"/>
      <c r="P830" s="462"/>
      <c r="Q830" s="462"/>
      <c r="R830" s="462"/>
      <c r="S830" s="462"/>
      <c r="T830" s="462"/>
      <c r="U830" s="462"/>
      <c r="W830" s="462"/>
      <c r="X830" s="462"/>
      <c r="Y830" s="462"/>
      <c r="Z830" s="462"/>
      <c r="AA830" s="462"/>
      <c r="AB830" s="462"/>
      <c r="AC830" s="462"/>
      <c r="AD830" s="462"/>
      <c r="AE830" s="462"/>
      <c r="AF830" s="462"/>
      <c r="AG830" s="462"/>
      <c r="AH830" s="462"/>
      <c r="AI830" s="462"/>
    </row>
    <row r="831" spans="1:35">
      <c r="A831" s="465"/>
      <c r="B831" s="465"/>
      <c r="C831" s="1024"/>
      <c r="D831" s="1015"/>
      <c r="E831" s="1015"/>
      <c r="F831" s="464"/>
      <c r="G831" s="464"/>
      <c r="H831" s="464"/>
      <c r="I831" s="1015"/>
      <c r="J831" s="465"/>
      <c r="K831" s="465"/>
      <c r="L831" s="462"/>
      <c r="M831" s="462"/>
      <c r="N831" s="462"/>
      <c r="O831" s="462"/>
      <c r="P831" s="462"/>
      <c r="Q831" s="462"/>
      <c r="R831" s="462"/>
      <c r="S831" s="462"/>
      <c r="T831" s="462"/>
      <c r="U831" s="462"/>
      <c r="W831" s="462"/>
      <c r="X831" s="462"/>
      <c r="Y831" s="462"/>
      <c r="Z831" s="462"/>
      <c r="AA831" s="462"/>
      <c r="AB831" s="462"/>
      <c r="AC831" s="462"/>
      <c r="AD831" s="462"/>
      <c r="AE831" s="462"/>
      <c r="AF831" s="462"/>
      <c r="AG831" s="462"/>
      <c r="AH831" s="462"/>
      <c r="AI831" s="462"/>
    </row>
    <row r="832" spans="1:35">
      <c r="A832" s="465"/>
      <c r="B832" s="465"/>
      <c r="C832" s="1024"/>
      <c r="D832" s="1015"/>
      <c r="E832" s="1015"/>
      <c r="F832" s="464"/>
      <c r="G832" s="464"/>
      <c r="H832" s="464"/>
      <c r="I832" s="1015"/>
      <c r="J832" s="465"/>
      <c r="K832" s="465"/>
      <c r="L832" s="462"/>
      <c r="M832" s="462"/>
      <c r="N832" s="462"/>
      <c r="O832" s="462"/>
      <c r="P832" s="462"/>
      <c r="Q832" s="462"/>
      <c r="R832" s="462"/>
      <c r="S832" s="462"/>
      <c r="T832" s="462"/>
      <c r="U832" s="462"/>
      <c r="W832" s="462"/>
      <c r="X832" s="462"/>
      <c r="Y832" s="462"/>
      <c r="Z832" s="462"/>
      <c r="AA832" s="462"/>
      <c r="AB832" s="462"/>
      <c r="AC832" s="462"/>
      <c r="AD832" s="462"/>
      <c r="AE832" s="462"/>
      <c r="AF832" s="462"/>
      <c r="AG832" s="462"/>
      <c r="AH832" s="462"/>
      <c r="AI832" s="462"/>
    </row>
    <row r="833" spans="1:35">
      <c r="A833" s="465"/>
      <c r="B833" s="465"/>
      <c r="C833" s="1024"/>
      <c r="D833" s="1015"/>
      <c r="E833" s="1015"/>
      <c r="F833" s="464"/>
      <c r="G833" s="464"/>
      <c r="H833" s="464"/>
      <c r="I833" s="1015"/>
      <c r="J833" s="465"/>
      <c r="K833" s="465"/>
      <c r="L833" s="462"/>
      <c r="M833" s="462"/>
      <c r="N833" s="462"/>
      <c r="O833" s="462"/>
      <c r="P833" s="462"/>
      <c r="Q833" s="462"/>
      <c r="R833" s="462"/>
      <c r="S833" s="462"/>
      <c r="T833" s="462"/>
      <c r="U833" s="462"/>
      <c r="W833" s="462"/>
      <c r="X833" s="462"/>
      <c r="Y833" s="462"/>
      <c r="Z833" s="462"/>
      <c r="AA833" s="462"/>
      <c r="AB833" s="462"/>
      <c r="AC833" s="462"/>
      <c r="AD833" s="462"/>
      <c r="AE833" s="462"/>
      <c r="AF833" s="462"/>
      <c r="AG833" s="462"/>
      <c r="AH833" s="462"/>
      <c r="AI833" s="462"/>
    </row>
    <row r="834" spans="1:35">
      <c r="A834" s="465"/>
      <c r="B834" s="465"/>
      <c r="C834" s="1024"/>
      <c r="D834" s="1015"/>
      <c r="E834" s="1015"/>
      <c r="F834" s="464"/>
      <c r="G834" s="464"/>
      <c r="H834" s="464"/>
      <c r="I834" s="1015"/>
      <c r="J834" s="465"/>
      <c r="K834" s="465"/>
      <c r="L834" s="462"/>
      <c r="M834" s="462"/>
      <c r="N834" s="462"/>
      <c r="O834" s="462"/>
      <c r="P834" s="462"/>
      <c r="Q834" s="462"/>
      <c r="R834" s="462"/>
      <c r="S834" s="462"/>
      <c r="T834" s="462"/>
      <c r="U834" s="462"/>
      <c r="W834" s="462"/>
      <c r="X834" s="462"/>
      <c r="Y834" s="462"/>
      <c r="Z834" s="462"/>
      <c r="AA834" s="462"/>
      <c r="AB834" s="462"/>
      <c r="AC834" s="462"/>
      <c r="AD834" s="462"/>
      <c r="AE834" s="462"/>
      <c r="AF834" s="462"/>
      <c r="AG834" s="462"/>
      <c r="AH834" s="462"/>
      <c r="AI834" s="462"/>
    </row>
    <row r="835" spans="1:35">
      <c r="A835" s="465"/>
      <c r="B835" s="465"/>
      <c r="C835" s="1024"/>
      <c r="D835" s="1015"/>
      <c r="E835" s="1015"/>
      <c r="F835" s="464"/>
      <c r="G835" s="464"/>
      <c r="H835" s="464"/>
      <c r="I835" s="1015"/>
      <c r="J835" s="465"/>
      <c r="K835" s="465"/>
      <c r="L835" s="462"/>
      <c r="M835" s="462"/>
      <c r="N835" s="462"/>
      <c r="O835" s="462"/>
      <c r="P835" s="462"/>
      <c r="Q835" s="462"/>
      <c r="R835" s="462"/>
      <c r="S835" s="462"/>
      <c r="T835" s="462"/>
      <c r="U835" s="462"/>
      <c r="W835" s="462"/>
      <c r="X835" s="462"/>
      <c r="Y835" s="462"/>
      <c r="Z835" s="462"/>
      <c r="AA835" s="462"/>
      <c r="AB835" s="462"/>
      <c r="AC835" s="462"/>
      <c r="AD835" s="462"/>
      <c r="AE835" s="462"/>
      <c r="AF835" s="462"/>
      <c r="AG835" s="462"/>
      <c r="AH835" s="462"/>
      <c r="AI835" s="462"/>
    </row>
    <row r="836" spans="1:35">
      <c r="A836" s="465"/>
      <c r="B836" s="465"/>
      <c r="C836" s="1024"/>
      <c r="D836" s="1015"/>
      <c r="E836" s="1015"/>
      <c r="F836" s="464"/>
      <c r="G836" s="464"/>
      <c r="H836" s="464"/>
      <c r="I836" s="1015"/>
      <c r="J836" s="465"/>
      <c r="K836" s="465"/>
      <c r="L836" s="462"/>
      <c r="M836" s="462"/>
      <c r="N836" s="462"/>
      <c r="O836" s="462"/>
      <c r="P836" s="462"/>
      <c r="Q836" s="462"/>
      <c r="R836" s="462"/>
      <c r="S836" s="462"/>
      <c r="T836" s="462"/>
      <c r="U836" s="462"/>
      <c r="W836" s="462"/>
      <c r="X836" s="462"/>
      <c r="Y836" s="462"/>
      <c r="Z836" s="462"/>
      <c r="AA836" s="462"/>
      <c r="AB836" s="462"/>
      <c r="AC836" s="462"/>
      <c r="AD836" s="462"/>
      <c r="AE836" s="462"/>
      <c r="AF836" s="462"/>
      <c r="AG836" s="462"/>
      <c r="AH836" s="462"/>
      <c r="AI836" s="462"/>
    </row>
    <row r="837" spans="1:35">
      <c r="A837" s="465"/>
      <c r="B837" s="465"/>
      <c r="C837" s="1024"/>
      <c r="D837" s="1015"/>
      <c r="E837" s="1015"/>
      <c r="F837" s="464"/>
      <c r="G837" s="464"/>
      <c r="H837" s="464"/>
      <c r="I837" s="1015"/>
      <c r="J837" s="465"/>
      <c r="K837" s="465"/>
      <c r="L837" s="462"/>
      <c r="M837" s="462"/>
      <c r="N837" s="462"/>
      <c r="O837" s="462"/>
      <c r="P837" s="462"/>
      <c r="Q837" s="462"/>
      <c r="R837" s="462"/>
      <c r="S837" s="462"/>
      <c r="T837" s="462"/>
      <c r="U837" s="462"/>
      <c r="W837" s="462"/>
      <c r="X837" s="462"/>
      <c r="Y837" s="462"/>
      <c r="Z837" s="462"/>
      <c r="AA837" s="462"/>
      <c r="AB837" s="462"/>
      <c r="AC837" s="462"/>
      <c r="AD837" s="462"/>
      <c r="AE837" s="462"/>
      <c r="AF837" s="462"/>
      <c r="AG837" s="462"/>
      <c r="AH837" s="462"/>
      <c r="AI837" s="462"/>
    </row>
    <row r="838" spans="1:35">
      <c r="A838" s="465"/>
      <c r="B838" s="465"/>
      <c r="C838" s="1024"/>
      <c r="D838" s="1015"/>
      <c r="E838" s="1015"/>
      <c r="F838" s="464"/>
      <c r="G838" s="464"/>
      <c r="H838" s="464"/>
      <c r="I838" s="1015"/>
      <c r="J838" s="465"/>
      <c r="K838" s="465"/>
      <c r="L838" s="462"/>
      <c r="M838" s="462"/>
      <c r="N838" s="462"/>
      <c r="O838" s="462"/>
      <c r="P838" s="462"/>
      <c r="Q838" s="462"/>
      <c r="R838" s="462"/>
      <c r="S838" s="462"/>
      <c r="T838" s="462"/>
      <c r="U838" s="462"/>
      <c r="W838" s="462"/>
      <c r="X838" s="462"/>
      <c r="Y838" s="462"/>
      <c r="Z838" s="462"/>
      <c r="AA838" s="462"/>
      <c r="AB838" s="462"/>
      <c r="AC838" s="462"/>
      <c r="AD838" s="462"/>
      <c r="AE838" s="462"/>
      <c r="AF838" s="462"/>
      <c r="AG838" s="462"/>
      <c r="AH838" s="462"/>
      <c r="AI838" s="462"/>
    </row>
    <row r="839" spans="1:35">
      <c r="A839" s="465"/>
      <c r="B839" s="465"/>
      <c r="C839" s="1024"/>
      <c r="D839" s="1015"/>
      <c r="E839" s="1015"/>
      <c r="F839" s="464"/>
      <c r="G839" s="464"/>
      <c r="H839" s="464"/>
      <c r="I839" s="1015"/>
      <c r="J839" s="465"/>
      <c r="K839" s="465"/>
      <c r="L839" s="462"/>
      <c r="M839" s="462"/>
      <c r="N839" s="462"/>
      <c r="O839" s="462"/>
      <c r="P839" s="462"/>
      <c r="Q839" s="462"/>
      <c r="R839" s="462"/>
      <c r="S839" s="462"/>
      <c r="T839" s="462"/>
      <c r="U839" s="462"/>
      <c r="W839" s="462"/>
      <c r="X839" s="462"/>
      <c r="Y839" s="462"/>
      <c r="Z839" s="462"/>
      <c r="AA839" s="462"/>
      <c r="AB839" s="462"/>
      <c r="AC839" s="462"/>
      <c r="AD839" s="462"/>
      <c r="AE839" s="462"/>
      <c r="AF839" s="462"/>
      <c r="AG839" s="462"/>
      <c r="AH839" s="462"/>
      <c r="AI839" s="462"/>
    </row>
    <row r="840" spans="1:35">
      <c r="A840" s="465"/>
      <c r="B840" s="465"/>
      <c r="C840" s="1024"/>
      <c r="D840" s="1015"/>
      <c r="E840" s="1015"/>
      <c r="F840" s="923"/>
      <c r="G840" s="923"/>
      <c r="H840" s="923"/>
      <c r="I840" s="1015"/>
      <c r="J840" s="465"/>
      <c r="K840" s="465"/>
      <c r="L840" s="462"/>
      <c r="M840" s="462"/>
      <c r="N840" s="462"/>
      <c r="O840" s="462"/>
      <c r="P840" s="462"/>
      <c r="Q840" s="462"/>
      <c r="R840" s="462"/>
      <c r="S840" s="462"/>
      <c r="T840" s="462"/>
      <c r="U840" s="462"/>
      <c r="W840" s="462"/>
      <c r="X840" s="462"/>
      <c r="Y840" s="462"/>
      <c r="Z840" s="462"/>
      <c r="AA840" s="462"/>
      <c r="AB840" s="462"/>
      <c r="AC840" s="462"/>
      <c r="AD840" s="462"/>
      <c r="AE840" s="462"/>
      <c r="AF840" s="462"/>
      <c r="AG840" s="462"/>
      <c r="AH840" s="462"/>
      <c r="AI840" s="462"/>
    </row>
    <row r="841" spans="1:35">
      <c r="A841" s="465"/>
      <c r="B841" s="465"/>
      <c r="C841" s="1024"/>
      <c r="D841" s="1015"/>
      <c r="E841" s="1015"/>
      <c r="F841" s="949"/>
      <c r="G841" s="949"/>
      <c r="H841" s="949"/>
      <c r="I841" s="1015"/>
      <c r="J841" s="465"/>
      <c r="K841" s="465"/>
      <c r="L841" s="462"/>
      <c r="M841" s="462"/>
      <c r="N841" s="462"/>
      <c r="O841" s="462"/>
      <c r="P841" s="462"/>
      <c r="Q841" s="462"/>
      <c r="R841" s="462"/>
      <c r="S841" s="462"/>
      <c r="T841" s="462"/>
      <c r="U841" s="462"/>
      <c r="W841" s="462"/>
      <c r="X841" s="462"/>
      <c r="Y841" s="462"/>
      <c r="Z841" s="462"/>
      <c r="AA841" s="462"/>
      <c r="AB841" s="462"/>
      <c r="AC841" s="462"/>
      <c r="AD841" s="462"/>
      <c r="AE841" s="462"/>
      <c r="AF841" s="462"/>
      <c r="AG841" s="462"/>
      <c r="AH841" s="462"/>
      <c r="AI841" s="462"/>
    </row>
    <row r="842" spans="1:35">
      <c r="A842" s="465"/>
      <c r="B842" s="465"/>
      <c r="C842" s="1024"/>
      <c r="D842" s="1015"/>
      <c r="E842" s="1015"/>
      <c r="F842" s="464"/>
      <c r="G842" s="464"/>
      <c r="H842" s="464"/>
      <c r="I842" s="1015"/>
      <c r="J842" s="465"/>
      <c r="K842" s="465"/>
      <c r="L842" s="462"/>
      <c r="M842" s="462"/>
      <c r="N842" s="462"/>
      <c r="O842" s="462"/>
      <c r="P842" s="462"/>
      <c r="Q842" s="462"/>
      <c r="R842" s="462"/>
      <c r="S842" s="462"/>
      <c r="T842" s="462"/>
      <c r="U842" s="462"/>
      <c r="W842" s="462"/>
      <c r="X842" s="462"/>
      <c r="Y842" s="462"/>
      <c r="Z842" s="462"/>
      <c r="AA842" s="462"/>
      <c r="AB842" s="462"/>
      <c r="AC842" s="462"/>
      <c r="AD842" s="462"/>
      <c r="AE842" s="462"/>
      <c r="AF842" s="462"/>
      <c r="AG842" s="462"/>
      <c r="AH842" s="462"/>
      <c r="AI842" s="462"/>
    </row>
    <row r="843" spans="1:35">
      <c r="A843" s="465"/>
      <c r="B843" s="465"/>
      <c r="C843" s="1024"/>
      <c r="D843" s="1015"/>
      <c r="E843" s="1015"/>
      <c r="F843" s="949"/>
      <c r="G843" s="949"/>
      <c r="H843" s="949"/>
      <c r="I843" s="1015"/>
      <c r="J843" s="465"/>
      <c r="K843" s="465"/>
      <c r="L843" s="462"/>
      <c r="M843" s="462"/>
      <c r="N843" s="462"/>
      <c r="O843" s="462"/>
      <c r="P843" s="462"/>
      <c r="Q843" s="462"/>
      <c r="R843" s="462"/>
      <c r="S843" s="462"/>
      <c r="T843" s="462"/>
      <c r="U843" s="462"/>
      <c r="W843" s="462"/>
      <c r="X843" s="462"/>
      <c r="Y843" s="462"/>
      <c r="Z843" s="462"/>
      <c r="AA843" s="462"/>
      <c r="AB843" s="462"/>
      <c r="AC843" s="462"/>
      <c r="AD843" s="462"/>
      <c r="AE843" s="462"/>
      <c r="AF843" s="462"/>
      <c r="AG843" s="462"/>
      <c r="AH843" s="462"/>
      <c r="AI843" s="462"/>
    </row>
    <row r="844" spans="1:35">
      <c r="A844" s="465"/>
      <c r="B844" s="465"/>
      <c r="C844" s="1024"/>
      <c r="D844" s="1015"/>
      <c r="E844" s="1015"/>
      <c r="F844" s="464"/>
      <c r="G844" s="464"/>
      <c r="H844" s="464"/>
      <c r="I844" s="1015"/>
      <c r="J844" s="465"/>
      <c r="K844" s="465"/>
      <c r="L844" s="462"/>
      <c r="M844" s="462"/>
      <c r="N844" s="462"/>
      <c r="O844" s="462"/>
      <c r="P844" s="462"/>
      <c r="Q844" s="462"/>
      <c r="R844" s="462"/>
      <c r="S844" s="462"/>
      <c r="T844" s="462"/>
      <c r="U844" s="462"/>
      <c r="W844" s="462"/>
      <c r="X844" s="462"/>
      <c r="Y844" s="462"/>
      <c r="Z844" s="462"/>
      <c r="AA844" s="462"/>
      <c r="AB844" s="462"/>
      <c r="AC844" s="462"/>
      <c r="AD844" s="462"/>
      <c r="AE844" s="462"/>
      <c r="AF844" s="462"/>
      <c r="AG844" s="462"/>
      <c r="AH844" s="462"/>
      <c r="AI844" s="462"/>
    </row>
    <row r="845" spans="1:35">
      <c r="A845" s="465"/>
      <c r="B845" s="465"/>
      <c r="C845" s="1024"/>
      <c r="D845" s="1015"/>
      <c r="E845" s="1015"/>
      <c r="F845" s="464"/>
      <c r="G845" s="464"/>
      <c r="H845" s="464"/>
      <c r="I845" s="1015"/>
      <c r="J845" s="465"/>
      <c r="K845" s="465"/>
      <c r="L845" s="462"/>
      <c r="M845" s="462"/>
      <c r="N845" s="462"/>
      <c r="O845" s="462"/>
      <c r="P845" s="462"/>
      <c r="Q845" s="462"/>
      <c r="R845" s="462"/>
      <c r="S845" s="462"/>
      <c r="T845" s="462"/>
      <c r="U845" s="462"/>
      <c r="W845" s="462"/>
      <c r="X845" s="462"/>
      <c r="Y845" s="462"/>
      <c r="Z845" s="462"/>
      <c r="AA845" s="462"/>
      <c r="AB845" s="462"/>
      <c r="AC845" s="462"/>
      <c r="AD845" s="462"/>
      <c r="AE845" s="462"/>
      <c r="AF845" s="462"/>
      <c r="AG845" s="462"/>
      <c r="AH845" s="462"/>
      <c r="AI845" s="462"/>
    </row>
    <row r="846" spans="1:35">
      <c r="A846" s="465"/>
      <c r="B846" s="465"/>
      <c r="C846" s="1024"/>
      <c r="D846" s="1015"/>
      <c r="E846" s="1015"/>
      <c r="F846" s="464"/>
      <c r="G846" s="464"/>
      <c r="H846" s="464"/>
      <c r="I846" s="1015"/>
      <c r="J846" s="465"/>
      <c r="K846" s="465"/>
      <c r="L846" s="462"/>
      <c r="M846" s="462"/>
      <c r="N846" s="462"/>
      <c r="O846" s="462"/>
      <c r="P846" s="462"/>
      <c r="Q846" s="462"/>
      <c r="R846" s="462"/>
      <c r="S846" s="462"/>
      <c r="T846" s="462"/>
      <c r="U846" s="462"/>
      <c r="W846" s="462"/>
      <c r="X846" s="462"/>
      <c r="Y846" s="462"/>
      <c r="Z846" s="462"/>
      <c r="AA846" s="462"/>
      <c r="AB846" s="462"/>
      <c r="AC846" s="462"/>
      <c r="AD846" s="462"/>
      <c r="AE846" s="462"/>
      <c r="AF846" s="462"/>
      <c r="AG846" s="462"/>
      <c r="AH846" s="462"/>
      <c r="AI846" s="462"/>
    </row>
    <row r="847" spans="1:35">
      <c r="A847" s="465"/>
      <c r="B847" s="465"/>
      <c r="C847" s="1024"/>
      <c r="D847" s="1015"/>
      <c r="E847" s="1015"/>
      <c r="F847" s="464"/>
      <c r="G847" s="464"/>
      <c r="H847" s="464"/>
      <c r="I847" s="1015"/>
      <c r="J847" s="465"/>
      <c r="K847" s="465"/>
      <c r="L847" s="462"/>
      <c r="M847" s="462"/>
      <c r="N847" s="462"/>
      <c r="O847" s="462"/>
      <c r="P847" s="462"/>
      <c r="Q847" s="462"/>
      <c r="R847" s="462"/>
      <c r="S847" s="462"/>
      <c r="T847" s="462"/>
      <c r="U847" s="462"/>
      <c r="W847" s="462"/>
      <c r="X847" s="462"/>
      <c r="Y847" s="462"/>
      <c r="Z847" s="462"/>
      <c r="AA847" s="462"/>
      <c r="AB847" s="462"/>
      <c r="AC847" s="462"/>
      <c r="AD847" s="462"/>
      <c r="AE847" s="462"/>
      <c r="AF847" s="462"/>
      <c r="AG847" s="462"/>
      <c r="AH847" s="462"/>
      <c r="AI847" s="462"/>
    </row>
    <row r="848" spans="1:35">
      <c r="A848" s="465"/>
      <c r="B848" s="465"/>
      <c r="C848" s="1024"/>
      <c r="D848" s="1015"/>
      <c r="E848" s="1015"/>
      <c r="F848" s="464"/>
      <c r="G848" s="464"/>
      <c r="H848" s="464"/>
      <c r="I848" s="1015"/>
      <c r="J848" s="465"/>
      <c r="K848" s="465"/>
      <c r="L848" s="462"/>
      <c r="M848" s="462"/>
      <c r="N848" s="462"/>
      <c r="O848" s="462"/>
      <c r="P848" s="462"/>
      <c r="Q848" s="462"/>
      <c r="R848" s="462"/>
      <c r="S848" s="462"/>
      <c r="T848" s="462"/>
      <c r="U848" s="462"/>
      <c r="W848" s="462"/>
      <c r="X848" s="462"/>
      <c r="Y848" s="462"/>
      <c r="Z848" s="462"/>
      <c r="AA848" s="462"/>
      <c r="AB848" s="462"/>
      <c r="AC848" s="462"/>
      <c r="AD848" s="462"/>
      <c r="AE848" s="462"/>
      <c r="AF848" s="462"/>
      <c r="AG848" s="462"/>
      <c r="AH848" s="462"/>
      <c r="AI848" s="462"/>
    </row>
    <row r="849" spans="1:35">
      <c r="A849" s="465"/>
      <c r="B849" s="465"/>
      <c r="C849" s="1024"/>
      <c r="D849" s="1015"/>
      <c r="E849" s="1015"/>
      <c r="F849" s="464"/>
      <c r="G849" s="464"/>
      <c r="H849" s="464"/>
      <c r="I849" s="1015"/>
      <c r="J849" s="465"/>
      <c r="K849" s="465"/>
      <c r="L849" s="462"/>
      <c r="M849" s="462"/>
      <c r="N849" s="462"/>
      <c r="O849" s="462"/>
      <c r="P849" s="462"/>
      <c r="Q849" s="462"/>
      <c r="R849" s="462"/>
      <c r="S849" s="462"/>
      <c r="T849" s="462"/>
      <c r="U849" s="462"/>
      <c r="W849" s="462"/>
      <c r="X849" s="462"/>
      <c r="Y849" s="462"/>
      <c r="Z849" s="462"/>
      <c r="AA849" s="462"/>
      <c r="AB849" s="462"/>
      <c r="AC849" s="462"/>
      <c r="AD849" s="462"/>
      <c r="AE849" s="462"/>
      <c r="AF849" s="462"/>
      <c r="AG849" s="462"/>
      <c r="AH849" s="462"/>
      <c r="AI849" s="462"/>
    </row>
    <row r="850" spans="1:35">
      <c r="A850" s="465"/>
      <c r="B850" s="465"/>
      <c r="C850" s="1024"/>
      <c r="D850" s="1015"/>
      <c r="E850" s="1015"/>
      <c r="F850" s="464"/>
      <c r="G850" s="464"/>
      <c r="H850" s="464"/>
      <c r="I850" s="1015"/>
      <c r="J850" s="465"/>
      <c r="K850" s="465"/>
      <c r="L850" s="462"/>
      <c r="M850" s="462"/>
      <c r="N850" s="462"/>
      <c r="O850" s="462"/>
      <c r="P850" s="462"/>
      <c r="Q850" s="462"/>
      <c r="R850" s="462"/>
      <c r="S850" s="462"/>
      <c r="T850" s="462"/>
      <c r="U850" s="462"/>
      <c r="W850" s="462"/>
      <c r="X850" s="462"/>
      <c r="Y850" s="462"/>
      <c r="Z850" s="462"/>
      <c r="AA850" s="462"/>
      <c r="AB850" s="462"/>
      <c r="AC850" s="462"/>
      <c r="AD850" s="462"/>
      <c r="AE850" s="462"/>
      <c r="AF850" s="462"/>
      <c r="AG850" s="462"/>
      <c r="AH850" s="462"/>
      <c r="AI850" s="462"/>
    </row>
    <row r="851" spans="1:35">
      <c r="A851" s="465"/>
      <c r="B851" s="465"/>
      <c r="C851" s="1024"/>
      <c r="D851" s="1015"/>
      <c r="E851" s="1015"/>
      <c r="F851" s="464"/>
      <c r="G851" s="464"/>
      <c r="H851" s="464"/>
      <c r="I851" s="1015"/>
      <c r="J851" s="465"/>
      <c r="K851" s="465"/>
      <c r="L851" s="462"/>
      <c r="M851" s="462"/>
      <c r="N851" s="462"/>
      <c r="O851" s="462"/>
      <c r="P851" s="462"/>
      <c r="Q851" s="462"/>
      <c r="R851" s="462"/>
      <c r="S851" s="462"/>
      <c r="T851" s="462"/>
      <c r="U851" s="462"/>
      <c r="W851" s="462"/>
      <c r="X851" s="462"/>
      <c r="Y851" s="462"/>
      <c r="Z851" s="462"/>
      <c r="AA851" s="462"/>
      <c r="AB851" s="462"/>
      <c r="AC851" s="462"/>
      <c r="AD851" s="462"/>
      <c r="AE851" s="462"/>
      <c r="AF851" s="462"/>
      <c r="AG851" s="462"/>
      <c r="AH851" s="462"/>
      <c r="AI851" s="462"/>
    </row>
    <row r="852" spans="1:35">
      <c r="A852" s="465"/>
      <c r="B852" s="465"/>
      <c r="C852" s="1024"/>
      <c r="D852" s="1015"/>
      <c r="E852" s="1015"/>
      <c r="F852" s="464"/>
      <c r="G852" s="464"/>
      <c r="H852" s="464"/>
      <c r="I852" s="1015"/>
      <c r="J852" s="465"/>
      <c r="K852" s="465"/>
      <c r="L852" s="462"/>
      <c r="M852" s="462"/>
      <c r="N852" s="462"/>
      <c r="O852" s="462"/>
      <c r="P852" s="462"/>
      <c r="Q852" s="462"/>
      <c r="R852" s="462"/>
      <c r="S852" s="462"/>
      <c r="T852" s="462"/>
      <c r="U852" s="462"/>
      <c r="W852" s="462"/>
      <c r="X852" s="462"/>
      <c r="Y852" s="462"/>
      <c r="Z852" s="462"/>
      <c r="AA852" s="462"/>
      <c r="AB852" s="462"/>
      <c r="AC852" s="462"/>
      <c r="AD852" s="462"/>
      <c r="AE852" s="462"/>
      <c r="AF852" s="462"/>
      <c r="AG852" s="462"/>
      <c r="AH852" s="462"/>
      <c r="AI852" s="462"/>
    </row>
    <row r="853" spans="1:35">
      <c r="A853" s="465"/>
      <c r="B853" s="465"/>
      <c r="C853" s="1024"/>
      <c r="D853" s="1015"/>
      <c r="E853" s="1015"/>
      <c r="F853" s="949"/>
      <c r="G853" s="949"/>
      <c r="H853" s="949"/>
      <c r="I853" s="1015"/>
      <c r="J853" s="465"/>
      <c r="K853" s="465"/>
      <c r="L853" s="462"/>
      <c r="M853" s="462"/>
      <c r="N853" s="462"/>
      <c r="O853" s="462"/>
      <c r="P853" s="462"/>
      <c r="Q853" s="462"/>
      <c r="R853" s="462"/>
      <c r="S853" s="462"/>
      <c r="T853" s="462"/>
      <c r="U853" s="462"/>
      <c r="W853" s="462"/>
      <c r="X853" s="462"/>
      <c r="Y853" s="462"/>
      <c r="Z853" s="462"/>
      <c r="AA853" s="462"/>
      <c r="AB853" s="462"/>
      <c r="AC853" s="462"/>
      <c r="AD853" s="462"/>
      <c r="AE853" s="462"/>
      <c r="AF853" s="462"/>
      <c r="AG853" s="462"/>
      <c r="AH853" s="462"/>
      <c r="AI853" s="462"/>
    </row>
    <row r="854" spans="1:35">
      <c r="A854" s="465"/>
      <c r="B854" s="465"/>
      <c r="C854" s="1024"/>
      <c r="D854" s="1015"/>
      <c r="E854" s="1015"/>
      <c r="F854" s="464"/>
      <c r="G854" s="464"/>
      <c r="H854" s="464"/>
      <c r="I854" s="1015"/>
      <c r="J854" s="465"/>
      <c r="K854" s="465"/>
      <c r="L854" s="462"/>
      <c r="M854" s="462"/>
      <c r="N854" s="462"/>
      <c r="O854" s="462"/>
      <c r="P854" s="462"/>
      <c r="Q854" s="462"/>
      <c r="R854" s="462"/>
      <c r="S854" s="462"/>
      <c r="T854" s="462"/>
      <c r="U854" s="462"/>
      <c r="W854" s="462"/>
      <c r="X854" s="462"/>
      <c r="Y854" s="462"/>
      <c r="Z854" s="462"/>
      <c r="AA854" s="462"/>
      <c r="AB854" s="462"/>
      <c r="AC854" s="462"/>
      <c r="AD854" s="462"/>
      <c r="AE854" s="462"/>
      <c r="AF854" s="462"/>
      <c r="AG854" s="462"/>
      <c r="AH854" s="462"/>
      <c r="AI854" s="462"/>
    </row>
    <row r="855" spans="1:35">
      <c r="A855" s="465"/>
      <c r="B855" s="465"/>
      <c r="C855" s="1024"/>
      <c r="D855" s="1015"/>
      <c r="E855" s="1015"/>
      <c r="F855" s="464"/>
      <c r="G855" s="464"/>
      <c r="H855" s="464"/>
      <c r="I855" s="1015"/>
      <c r="J855" s="465"/>
      <c r="K855" s="465"/>
      <c r="L855" s="462"/>
      <c r="M855" s="462"/>
      <c r="N855" s="462"/>
      <c r="O855" s="462"/>
      <c r="P855" s="462"/>
      <c r="Q855" s="462"/>
      <c r="R855" s="462"/>
      <c r="S855" s="462"/>
      <c r="T855" s="462"/>
      <c r="U855" s="462"/>
      <c r="W855" s="462"/>
      <c r="X855" s="462"/>
      <c r="Y855" s="462"/>
      <c r="Z855" s="462"/>
      <c r="AA855" s="462"/>
      <c r="AB855" s="462"/>
      <c r="AC855" s="462"/>
      <c r="AD855" s="462"/>
      <c r="AE855" s="462"/>
      <c r="AF855" s="462"/>
      <c r="AG855" s="462"/>
      <c r="AH855" s="462"/>
      <c r="AI855" s="462"/>
    </row>
    <row r="856" spans="1:35">
      <c r="A856" s="465"/>
      <c r="B856" s="465"/>
      <c r="C856" s="1024"/>
      <c r="D856" s="1015"/>
      <c r="E856" s="1015"/>
      <c r="F856" s="464"/>
      <c r="G856" s="464"/>
      <c r="H856" s="464"/>
      <c r="I856" s="1015"/>
      <c r="J856" s="465"/>
      <c r="K856" s="465"/>
      <c r="L856" s="462"/>
      <c r="M856" s="462"/>
      <c r="N856" s="462"/>
      <c r="O856" s="462"/>
      <c r="P856" s="462"/>
      <c r="Q856" s="462"/>
      <c r="R856" s="462"/>
      <c r="S856" s="462"/>
      <c r="T856" s="462"/>
      <c r="U856" s="462"/>
      <c r="W856" s="462"/>
      <c r="X856" s="462"/>
      <c r="Y856" s="462"/>
      <c r="Z856" s="462"/>
      <c r="AA856" s="462"/>
      <c r="AB856" s="462"/>
      <c r="AC856" s="462"/>
      <c r="AD856" s="462"/>
      <c r="AE856" s="462"/>
      <c r="AF856" s="462"/>
      <c r="AG856" s="462"/>
      <c r="AH856" s="462"/>
      <c r="AI856" s="462"/>
    </row>
    <row r="857" spans="1:35">
      <c r="A857" s="465"/>
      <c r="B857" s="465"/>
      <c r="C857" s="1024"/>
      <c r="D857" s="1015"/>
      <c r="E857" s="1015"/>
      <c r="F857" s="464"/>
      <c r="G857" s="464"/>
      <c r="H857" s="464"/>
      <c r="I857" s="1015"/>
      <c r="J857" s="465"/>
      <c r="K857" s="465"/>
      <c r="L857" s="462"/>
      <c r="M857" s="462"/>
      <c r="N857" s="462"/>
      <c r="O857" s="462"/>
      <c r="P857" s="462"/>
      <c r="Q857" s="462"/>
      <c r="R857" s="462"/>
      <c r="S857" s="462"/>
      <c r="T857" s="462"/>
      <c r="U857" s="462"/>
      <c r="W857" s="462"/>
      <c r="X857" s="462"/>
      <c r="Y857" s="462"/>
      <c r="Z857" s="462"/>
      <c r="AA857" s="462"/>
      <c r="AB857" s="462"/>
      <c r="AC857" s="462"/>
      <c r="AD857" s="462"/>
      <c r="AE857" s="462"/>
      <c r="AF857" s="462"/>
      <c r="AG857" s="462"/>
      <c r="AH857" s="462"/>
      <c r="AI857" s="462"/>
    </row>
    <row r="858" spans="1:35">
      <c r="A858" s="465"/>
      <c r="B858" s="465"/>
      <c r="C858" s="1024"/>
      <c r="D858" s="1015"/>
      <c r="E858" s="1015"/>
      <c r="F858" s="464"/>
      <c r="G858" s="464"/>
      <c r="H858" s="464"/>
      <c r="I858" s="1015"/>
      <c r="J858" s="465"/>
      <c r="K858" s="465"/>
      <c r="L858" s="462"/>
      <c r="M858" s="462"/>
      <c r="N858" s="462"/>
      <c r="O858" s="462"/>
      <c r="P858" s="462"/>
      <c r="Q858" s="462"/>
      <c r="R858" s="462"/>
      <c r="S858" s="462"/>
      <c r="T858" s="462"/>
      <c r="U858" s="462"/>
      <c r="W858" s="462"/>
      <c r="X858" s="462"/>
      <c r="Y858" s="462"/>
      <c r="Z858" s="462"/>
      <c r="AA858" s="462"/>
      <c r="AB858" s="462"/>
      <c r="AC858" s="462"/>
      <c r="AD858" s="462"/>
      <c r="AE858" s="462"/>
      <c r="AF858" s="462"/>
      <c r="AG858" s="462"/>
      <c r="AH858" s="462"/>
      <c r="AI858" s="462"/>
    </row>
    <row r="859" spans="1:35">
      <c r="A859" s="465"/>
      <c r="B859" s="465"/>
      <c r="C859" s="1024"/>
      <c r="D859" s="1015"/>
      <c r="E859" s="1015"/>
      <c r="F859" s="464"/>
      <c r="G859" s="464"/>
      <c r="H859" s="464"/>
      <c r="I859" s="1015"/>
      <c r="J859" s="465"/>
      <c r="K859" s="465"/>
      <c r="L859" s="462"/>
      <c r="M859" s="462"/>
      <c r="N859" s="462"/>
      <c r="O859" s="462"/>
      <c r="P859" s="462"/>
      <c r="Q859" s="462"/>
      <c r="R859" s="462"/>
      <c r="S859" s="462"/>
      <c r="T859" s="462"/>
      <c r="U859" s="462"/>
      <c r="W859" s="462"/>
      <c r="X859" s="462"/>
      <c r="Y859" s="462"/>
      <c r="Z859" s="462"/>
      <c r="AA859" s="462"/>
      <c r="AB859" s="462"/>
      <c r="AC859" s="462"/>
      <c r="AD859" s="462"/>
      <c r="AE859" s="462"/>
      <c r="AF859" s="462"/>
      <c r="AG859" s="462"/>
      <c r="AH859" s="462"/>
      <c r="AI859" s="462"/>
    </row>
    <row r="860" spans="1:35">
      <c r="A860" s="465"/>
      <c r="B860" s="465"/>
      <c r="C860" s="1024"/>
      <c r="D860" s="1015"/>
      <c r="E860" s="1015"/>
      <c r="F860" s="464"/>
      <c r="G860" s="464"/>
      <c r="H860" s="464"/>
      <c r="I860" s="1015"/>
      <c r="J860" s="465"/>
      <c r="K860" s="465"/>
      <c r="L860" s="462"/>
      <c r="M860" s="462"/>
      <c r="N860" s="462"/>
      <c r="O860" s="462"/>
      <c r="P860" s="462"/>
      <c r="Q860" s="462"/>
      <c r="R860" s="462"/>
      <c r="S860" s="462"/>
      <c r="T860" s="462"/>
      <c r="U860" s="462"/>
      <c r="W860" s="462"/>
      <c r="X860" s="462"/>
      <c r="Y860" s="462"/>
      <c r="Z860" s="462"/>
      <c r="AA860" s="462"/>
      <c r="AB860" s="462"/>
      <c r="AC860" s="462"/>
      <c r="AD860" s="462"/>
      <c r="AE860" s="462"/>
      <c r="AF860" s="462"/>
      <c r="AG860" s="462"/>
      <c r="AH860" s="462"/>
      <c r="AI860" s="462"/>
    </row>
    <row r="861" spans="1:35">
      <c r="A861" s="465"/>
      <c r="B861" s="465"/>
      <c r="C861" s="1024"/>
      <c r="D861" s="1015"/>
      <c r="E861" s="1015"/>
      <c r="F861" s="464"/>
      <c r="G861" s="464"/>
      <c r="H861" s="464"/>
      <c r="I861" s="1015"/>
      <c r="J861" s="465"/>
      <c r="K861" s="465"/>
      <c r="L861" s="462"/>
      <c r="M861" s="462"/>
      <c r="N861" s="462"/>
      <c r="O861" s="462"/>
      <c r="P861" s="462"/>
      <c r="Q861" s="462"/>
      <c r="R861" s="462"/>
      <c r="S861" s="462"/>
      <c r="T861" s="462"/>
      <c r="U861" s="462"/>
      <c r="W861" s="462"/>
      <c r="X861" s="462"/>
      <c r="Y861" s="462"/>
      <c r="Z861" s="462"/>
      <c r="AA861" s="462"/>
      <c r="AB861" s="462"/>
      <c r="AC861" s="462"/>
      <c r="AD861" s="462"/>
      <c r="AE861" s="462"/>
      <c r="AF861" s="462"/>
      <c r="AG861" s="462"/>
      <c r="AH861" s="462"/>
      <c r="AI861" s="462"/>
    </row>
    <row r="862" spans="1:35">
      <c r="A862" s="465"/>
      <c r="B862" s="465"/>
      <c r="C862" s="1024"/>
      <c r="D862" s="1015"/>
      <c r="E862" s="1015"/>
      <c r="F862" s="464"/>
      <c r="G862" s="464"/>
      <c r="H862" s="464"/>
      <c r="I862" s="1015"/>
      <c r="J862" s="465"/>
      <c r="K862" s="465"/>
      <c r="L862" s="462"/>
      <c r="M862" s="462"/>
      <c r="N862" s="462"/>
      <c r="O862" s="462"/>
      <c r="P862" s="462"/>
      <c r="Q862" s="462"/>
      <c r="R862" s="462"/>
      <c r="S862" s="462"/>
      <c r="T862" s="462"/>
      <c r="U862" s="462"/>
      <c r="W862" s="462"/>
      <c r="X862" s="462"/>
      <c r="Y862" s="462"/>
      <c r="Z862" s="462"/>
      <c r="AA862" s="462"/>
      <c r="AB862" s="462"/>
      <c r="AC862" s="462"/>
      <c r="AD862" s="462"/>
      <c r="AE862" s="462"/>
      <c r="AF862" s="462"/>
      <c r="AG862" s="462"/>
      <c r="AH862" s="462"/>
      <c r="AI862" s="462"/>
    </row>
    <row r="863" spans="1:35">
      <c r="A863" s="465"/>
      <c r="B863" s="465"/>
      <c r="C863" s="1024"/>
      <c r="D863" s="1015"/>
      <c r="E863" s="1015"/>
      <c r="F863" s="464"/>
      <c r="G863" s="464"/>
      <c r="H863" s="464"/>
      <c r="I863" s="1015"/>
      <c r="J863" s="465"/>
      <c r="K863" s="465"/>
      <c r="L863" s="462"/>
      <c r="M863" s="462"/>
      <c r="N863" s="462"/>
      <c r="O863" s="462"/>
      <c r="P863" s="462"/>
      <c r="Q863" s="462"/>
      <c r="R863" s="462"/>
      <c r="S863" s="462"/>
      <c r="T863" s="462"/>
      <c r="U863" s="462"/>
      <c r="W863" s="462"/>
      <c r="X863" s="462"/>
      <c r="Y863" s="462"/>
      <c r="Z863" s="462"/>
      <c r="AA863" s="462"/>
      <c r="AB863" s="462"/>
      <c r="AC863" s="462"/>
      <c r="AD863" s="462"/>
      <c r="AE863" s="462"/>
      <c r="AF863" s="462"/>
      <c r="AG863" s="462"/>
      <c r="AH863" s="462"/>
      <c r="AI863" s="462"/>
    </row>
    <row r="864" spans="1:35">
      <c r="A864" s="465"/>
      <c r="B864" s="465"/>
      <c r="C864" s="1024"/>
      <c r="D864" s="1015"/>
      <c r="E864" s="1015"/>
      <c r="F864" s="464"/>
      <c r="G864" s="464"/>
      <c r="H864" s="464"/>
      <c r="I864" s="1015"/>
      <c r="J864" s="465"/>
      <c r="K864" s="465"/>
      <c r="L864" s="462"/>
      <c r="M864" s="462"/>
      <c r="N864" s="462"/>
      <c r="O864" s="462"/>
      <c r="P864" s="462"/>
      <c r="Q864" s="462"/>
      <c r="R864" s="462"/>
      <c r="S864" s="462"/>
      <c r="T864" s="462"/>
      <c r="U864" s="462"/>
      <c r="W864" s="462"/>
      <c r="X864" s="462"/>
      <c r="Y864" s="462"/>
      <c r="Z864" s="462"/>
      <c r="AA864" s="462"/>
      <c r="AB864" s="462"/>
      <c r="AC864" s="462"/>
      <c r="AD864" s="462"/>
      <c r="AE864" s="462"/>
      <c r="AF864" s="462"/>
      <c r="AG864" s="462"/>
      <c r="AH864" s="462"/>
      <c r="AI864" s="462"/>
    </row>
    <row r="865" spans="1:35">
      <c r="A865" s="465"/>
      <c r="B865" s="465"/>
      <c r="C865" s="1024"/>
      <c r="D865" s="1015"/>
      <c r="E865" s="1015"/>
      <c r="F865" s="464"/>
      <c r="G865" s="464"/>
      <c r="H865" s="464"/>
      <c r="I865" s="1015"/>
      <c r="J865" s="465"/>
      <c r="K865" s="465"/>
      <c r="L865" s="462"/>
      <c r="M865" s="462"/>
      <c r="N865" s="462"/>
      <c r="O865" s="462"/>
      <c r="P865" s="462"/>
      <c r="Q865" s="462"/>
      <c r="R865" s="462"/>
      <c r="S865" s="462"/>
      <c r="T865" s="462"/>
      <c r="U865" s="462"/>
      <c r="W865" s="462"/>
      <c r="X865" s="462"/>
      <c r="Y865" s="462"/>
      <c r="Z865" s="462"/>
      <c r="AA865" s="462"/>
      <c r="AB865" s="462"/>
      <c r="AC865" s="462"/>
      <c r="AD865" s="462"/>
      <c r="AE865" s="462"/>
      <c r="AF865" s="462"/>
      <c r="AG865" s="462"/>
      <c r="AH865" s="462"/>
      <c r="AI865" s="462"/>
    </row>
    <row r="866" spans="1:35">
      <c r="A866" s="465"/>
      <c r="B866" s="465"/>
      <c r="C866" s="1024"/>
      <c r="D866" s="1015"/>
      <c r="E866" s="1015"/>
      <c r="F866" s="464"/>
      <c r="G866" s="464"/>
      <c r="H866" s="464"/>
      <c r="I866" s="1015"/>
      <c r="J866" s="465"/>
      <c r="K866" s="465"/>
      <c r="L866" s="462"/>
      <c r="M866" s="462"/>
      <c r="N866" s="462"/>
      <c r="O866" s="462"/>
      <c r="P866" s="462"/>
      <c r="Q866" s="462"/>
      <c r="R866" s="462"/>
      <c r="S866" s="462"/>
      <c r="T866" s="462"/>
      <c r="U866" s="462"/>
      <c r="W866" s="462"/>
      <c r="X866" s="462"/>
      <c r="Y866" s="462"/>
      <c r="Z866" s="462"/>
      <c r="AA866" s="462"/>
      <c r="AB866" s="462"/>
      <c r="AC866" s="462"/>
      <c r="AD866" s="462"/>
      <c r="AE866" s="462"/>
      <c r="AF866" s="462"/>
      <c r="AG866" s="462"/>
      <c r="AH866" s="462"/>
      <c r="AI866" s="462"/>
    </row>
    <row r="867" spans="1:35">
      <c r="A867" s="465"/>
      <c r="B867" s="465"/>
      <c r="C867" s="1024"/>
      <c r="D867" s="1015"/>
      <c r="E867" s="1015"/>
      <c r="F867" s="464"/>
      <c r="G867" s="464"/>
      <c r="H867" s="464"/>
      <c r="I867" s="1015"/>
      <c r="J867" s="465"/>
      <c r="K867" s="465"/>
      <c r="L867" s="462"/>
      <c r="M867" s="462"/>
      <c r="N867" s="462"/>
      <c r="O867" s="462"/>
      <c r="P867" s="462"/>
      <c r="Q867" s="462"/>
      <c r="R867" s="462"/>
      <c r="S867" s="462"/>
      <c r="T867" s="462"/>
      <c r="U867" s="462"/>
      <c r="W867" s="462"/>
      <c r="X867" s="462"/>
      <c r="Y867" s="462"/>
      <c r="Z867" s="462"/>
      <c r="AA867" s="462"/>
      <c r="AB867" s="462"/>
      <c r="AC867" s="462"/>
      <c r="AD867" s="462"/>
      <c r="AE867" s="462"/>
      <c r="AF867" s="462"/>
      <c r="AG867" s="462"/>
      <c r="AH867" s="462"/>
      <c r="AI867" s="462"/>
    </row>
    <row r="868" spans="1:35">
      <c r="A868" s="465"/>
      <c r="B868" s="465"/>
      <c r="C868" s="1024"/>
      <c r="D868" s="1015"/>
      <c r="E868" s="1015"/>
      <c r="F868" s="464"/>
      <c r="G868" s="464"/>
      <c r="H868" s="464"/>
      <c r="I868" s="1015"/>
      <c r="J868" s="465"/>
      <c r="K868" s="465"/>
      <c r="L868" s="462"/>
      <c r="M868" s="462"/>
      <c r="N868" s="462"/>
      <c r="O868" s="462"/>
      <c r="P868" s="462"/>
      <c r="Q868" s="462"/>
      <c r="R868" s="462"/>
      <c r="S868" s="462"/>
      <c r="T868" s="462"/>
      <c r="U868" s="462"/>
      <c r="W868" s="462"/>
      <c r="X868" s="462"/>
      <c r="Y868" s="462"/>
      <c r="Z868" s="462"/>
      <c r="AA868" s="462"/>
      <c r="AB868" s="462"/>
      <c r="AC868" s="462"/>
      <c r="AD868" s="462"/>
      <c r="AE868" s="462"/>
      <c r="AF868" s="462"/>
      <c r="AG868" s="462"/>
      <c r="AH868" s="462"/>
      <c r="AI868" s="462"/>
    </row>
    <row r="869" spans="1:35">
      <c r="A869" s="465"/>
      <c r="B869" s="465"/>
      <c r="C869" s="1024"/>
      <c r="D869" s="1015"/>
      <c r="E869" s="1015"/>
      <c r="F869" s="464"/>
      <c r="G869" s="464"/>
      <c r="H869" s="464"/>
      <c r="I869" s="1015"/>
      <c r="J869" s="465"/>
      <c r="K869" s="465"/>
      <c r="L869" s="462"/>
      <c r="M869" s="462"/>
      <c r="N869" s="462"/>
      <c r="O869" s="462"/>
      <c r="P869" s="462"/>
      <c r="Q869" s="462"/>
      <c r="R869" s="462"/>
      <c r="S869" s="462"/>
      <c r="T869" s="462"/>
      <c r="U869" s="462"/>
      <c r="W869" s="462"/>
      <c r="X869" s="462"/>
      <c r="Y869" s="462"/>
      <c r="Z869" s="462"/>
      <c r="AA869" s="462"/>
      <c r="AB869" s="462"/>
      <c r="AC869" s="462"/>
      <c r="AD869" s="462"/>
      <c r="AE869" s="462"/>
      <c r="AF869" s="462"/>
      <c r="AG869" s="462"/>
      <c r="AH869" s="462"/>
      <c r="AI869" s="462"/>
    </row>
    <row r="870" spans="1:35">
      <c r="A870" s="465"/>
      <c r="B870" s="465"/>
      <c r="C870" s="1024"/>
      <c r="D870" s="1015"/>
      <c r="E870" s="1015"/>
      <c r="F870" s="464"/>
      <c r="G870" s="464"/>
      <c r="H870" s="464"/>
      <c r="I870" s="1015"/>
      <c r="J870" s="465"/>
      <c r="K870" s="465"/>
      <c r="L870" s="462"/>
      <c r="M870" s="462"/>
      <c r="N870" s="462"/>
      <c r="O870" s="462"/>
      <c r="P870" s="462"/>
      <c r="Q870" s="462"/>
      <c r="R870" s="462"/>
      <c r="S870" s="462"/>
      <c r="T870" s="462"/>
      <c r="U870" s="462"/>
      <c r="W870" s="462"/>
      <c r="X870" s="462"/>
      <c r="Y870" s="462"/>
      <c r="Z870" s="462"/>
      <c r="AA870" s="462"/>
      <c r="AB870" s="462"/>
      <c r="AC870" s="462"/>
      <c r="AD870" s="462"/>
      <c r="AE870" s="462"/>
      <c r="AF870" s="462"/>
      <c r="AG870" s="462"/>
      <c r="AH870" s="462"/>
      <c r="AI870" s="462"/>
    </row>
    <row r="871" spans="1:35">
      <c r="A871" s="465"/>
      <c r="B871" s="465"/>
      <c r="C871" s="1024"/>
      <c r="D871" s="1015"/>
      <c r="E871" s="1015"/>
      <c r="F871" s="464"/>
      <c r="G871" s="464"/>
      <c r="H871" s="464"/>
      <c r="I871" s="1015"/>
      <c r="J871" s="465"/>
      <c r="K871" s="465"/>
      <c r="L871" s="462"/>
      <c r="M871" s="462"/>
      <c r="N871" s="462"/>
      <c r="O871" s="462"/>
      <c r="P871" s="462"/>
      <c r="Q871" s="462"/>
      <c r="R871" s="462"/>
      <c r="S871" s="462"/>
      <c r="T871" s="462"/>
      <c r="U871" s="462"/>
      <c r="W871" s="462"/>
      <c r="X871" s="462"/>
      <c r="Y871" s="462"/>
      <c r="Z871" s="462"/>
      <c r="AA871" s="462"/>
      <c r="AB871" s="462"/>
      <c r="AC871" s="462"/>
      <c r="AD871" s="462"/>
      <c r="AE871" s="462"/>
      <c r="AF871" s="462"/>
      <c r="AG871" s="462"/>
      <c r="AH871" s="462"/>
      <c r="AI871" s="462"/>
    </row>
    <row r="872" spans="1:35">
      <c r="A872" s="465"/>
      <c r="B872" s="465"/>
      <c r="C872" s="1024"/>
      <c r="D872" s="1015"/>
      <c r="E872" s="1015"/>
      <c r="F872" s="464"/>
      <c r="G872" s="464"/>
      <c r="H872" s="464"/>
      <c r="I872" s="1015"/>
      <c r="J872" s="465"/>
      <c r="K872" s="465"/>
      <c r="L872" s="462"/>
      <c r="M872" s="462"/>
      <c r="N872" s="462"/>
      <c r="O872" s="462"/>
      <c r="P872" s="462"/>
      <c r="Q872" s="462"/>
      <c r="R872" s="462"/>
      <c r="S872" s="462"/>
      <c r="T872" s="462"/>
      <c r="U872" s="462"/>
      <c r="W872" s="462"/>
      <c r="X872" s="462"/>
      <c r="Y872" s="462"/>
      <c r="Z872" s="462"/>
      <c r="AA872" s="462"/>
      <c r="AB872" s="462"/>
      <c r="AC872" s="462"/>
      <c r="AD872" s="462"/>
      <c r="AE872" s="462"/>
      <c r="AF872" s="462"/>
      <c r="AG872" s="462"/>
      <c r="AH872" s="462"/>
      <c r="AI872" s="462"/>
    </row>
    <row r="873" spans="1:35">
      <c r="A873" s="465"/>
      <c r="B873" s="465"/>
      <c r="C873" s="1024"/>
      <c r="D873" s="1015"/>
      <c r="E873" s="1015"/>
      <c r="F873" s="464"/>
      <c r="G873" s="464"/>
      <c r="H873" s="464"/>
      <c r="I873" s="1015"/>
      <c r="J873" s="465"/>
      <c r="K873" s="465"/>
      <c r="L873" s="462"/>
      <c r="M873" s="462"/>
      <c r="N873" s="462"/>
      <c r="O873" s="462"/>
      <c r="P873" s="462"/>
      <c r="Q873" s="462"/>
      <c r="R873" s="462"/>
      <c r="S873" s="462"/>
      <c r="T873" s="462"/>
      <c r="U873" s="462"/>
      <c r="W873" s="462"/>
      <c r="X873" s="462"/>
      <c r="Y873" s="462"/>
      <c r="Z873" s="462"/>
      <c r="AA873" s="462"/>
      <c r="AB873" s="462"/>
      <c r="AC873" s="462"/>
      <c r="AD873" s="462"/>
      <c r="AE873" s="462"/>
      <c r="AF873" s="462"/>
      <c r="AG873" s="462"/>
      <c r="AH873" s="462"/>
      <c r="AI873" s="462"/>
    </row>
    <row r="874" spans="1:35">
      <c r="A874" s="465"/>
      <c r="B874" s="465"/>
      <c r="C874" s="1024"/>
      <c r="D874" s="1015"/>
      <c r="E874" s="1015"/>
      <c r="F874" s="949"/>
      <c r="G874" s="949"/>
      <c r="H874" s="949"/>
      <c r="I874" s="1015"/>
      <c r="J874" s="465"/>
      <c r="K874" s="465"/>
      <c r="L874" s="462"/>
      <c r="M874" s="462"/>
      <c r="N874" s="462"/>
      <c r="O874" s="462"/>
      <c r="P874" s="462"/>
      <c r="Q874" s="462"/>
      <c r="R874" s="462"/>
      <c r="S874" s="462"/>
      <c r="T874" s="462"/>
      <c r="U874" s="462"/>
      <c r="W874" s="462"/>
      <c r="X874" s="462"/>
      <c r="Y874" s="462"/>
      <c r="Z874" s="462"/>
      <c r="AA874" s="462"/>
      <c r="AB874" s="462"/>
      <c r="AC874" s="462"/>
      <c r="AD874" s="462"/>
      <c r="AE874" s="462"/>
      <c r="AF874" s="462"/>
      <c r="AG874" s="462"/>
      <c r="AH874" s="462"/>
      <c r="AI874" s="462"/>
    </row>
    <row r="875" spans="1:35">
      <c r="A875" s="465"/>
      <c r="B875" s="465"/>
      <c r="C875" s="1024"/>
      <c r="D875" s="1015"/>
      <c r="E875" s="1015"/>
      <c r="F875" s="949"/>
      <c r="G875" s="949"/>
      <c r="H875" s="949"/>
      <c r="I875" s="1015"/>
      <c r="J875" s="465"/>
      <c r="K875" s="465"/>
      <c r="L875" s="462"/>
      <c r="M875" s="462"/>
      <c r="N875" s="462"/>
      <c r="O875" s="462"/>
      <c r="P875" s="462"/>
      <c r="Q875" s="462"/>
      <c r="R875" s="462"/>
      <c r="S875" s="462"/>
      <c r="T875" s="462"/>
      <c r="U875" s="462"/>
      <c r="W875" s="462"/>
      <c r="X875" s="462"/>
      <c r="Y875" s="462"/>
      <c r="Z875" s="462"/>
      <c r="AA875" s="462"/>
      <c r="AB875" s="462"/>
      <c r="AC875" s="462"/>
      <c r="AD875" s="462"/>
      <c r="AE875" s="462"/>
      <c r="AF875" s="462"/>
      <c r="AG875" s="462"/>
      <c r="AH875" s="462"/>
      <c r="AI875" s="462"/>
    </row>
    <row r="876" spans="1:35">
      <c r="A876" s="465"/>
      <c r="B876" s="465"/>
      <c r="C876" s="1024"/>
      <c r="D876" s="1015"/>
      <c r="E876" s="1015"/>
      <c r="F876" s="464"/>
      <c r="G876" s="464"/>
      <c r="H876" s="464"/>
      <c r="I876" s="1015"/>
      <c r="J876" s="465"/>
      <c r="K876" s="465"/>
      <c r="L876" s="462"/>
      <c r="M876" s="462"/>
      <c r="N876" s="462"/>
      <c r="O876" s="462"/>
      <c r="P876" s="462"/>
      <c r="Q876" s="462"/>
      <c r="R876" s="462"/>
      <c r="S876" s="462"/>
      <c r="T876" s="462"/>
      <c r="U876" s="462"/>
      <c r="W876" s="462"/>
      <c r="X876" s="462"/>
      <c r="Y876" s="462"/>
      <c r="Z876" s="462"/>
      <c r="AA876" s="462"/>
      <c r="AB876" s="462"/>
      <c r="AC876" s="462"/>
      <c r="AD876" s="462"/>
      <c r="AE876" s="462"/>
      <c r="AF876" s="462"/>
      <c r="AG876" s="462"/>
      <c r="AH876" s="462"/>
      <c r="AI876" s="462"/>
    </row>
    <row r="877" spans="1:35">
      <c r="A877" s="465"/>
      <c r="B877" s="465"/>
      <c r="C877" s="1024"/>
      <c r="D877" s="1015"/>
      <c r="E877" s="1015"/>
      <c r="F877" s="949"/>
      <c r="G877" s="949"/>
      <c r="H877" s="949"/>
      <c r="I877" s="1015"/>
      <c r="J877" s="465"/>
      <c r="K877" s="465"/>
      <c r="L877" s="462"/>
      <c r="M877" s="462"/>
      <c r="N877" s="462"/>
      <c r="O877" s="462"/>
      <c r="P877" s="462"/>
      <c r="Q877" s="462"/>
      <c r="R877" s="462"/>
      <c r="S877" s="462"/>
      <c r="T877" s="462"/>
      <c r="U877" s="462"/>
      <c r="W877" s="462"/>
      <c r="X877" s="462"/>
      <c r="Y877" s="462"/>
      <c r="Z877" s="462"/>
      <c r="AA877" s="462"/>
      <c r="AB877" s="462"/>
      <c r="AC877" s="462"/>
      <c r="AD877" s="462"/>
      <c r="AE877" s="462"/>
      <c r="AF877" s="462"/>
      <c r="AG877" s="462"/>
      <c r="AH877" s="462"/>
      <c r="AI877" s="462"/>
    </row>
    <row r="878" spans="1:35">
      <c r="A878" s="465"/>
      <c r="B878" s="465"/>
      <c r="C878" s="1024"/>
      <c r="D878" s="1015"/>
      <c r="E878" s="1015"/>
      <c r="F878" s="923"/>
      <c r="G878" s="923"/>
      <c r="H878" s="923"/>
      <c r="I878" s="1015"/>
      <c r="J878" s="465"/>
      <c r="K878" s="465"/>
      <c r="L878" s="462"/>
      <c r="M878" s="462"/>
      <c r="N878" s="462"/>
      <c r="O878" s="462"/>
      <c r="P878" s="462"/>
      <c r="Q878" s="462"/>
      <c r="R878" s="462"/>
      <c r="S878" s="462"/>
      <c r="T878" s="462"/>
      <c r="U878" s="462"/>
      <c r="W878" s="462"/>
      <c r="X878" s="462"/>
      <c r="Y878" s="462"/>
      <c r="Z878" s="462"/>
      <c r="AA878" s="462"/>
      <c r="AB878" s="462"/>
      <c r="AC878" s="462"/>
      <c r="AD878" s="462"/>
      <c r="AE878" s="462"/>
      <c r="AF878" s="462"/>
      <c r="AG878" s="462"/>
      <c r="AH878" s="462"/>
      <c r="AI878" s="462"/>
    </row>
    <row r="879" spans="1:35">
      <c r="A879" s="465"/>
      <c r="B879" s="465"/>
      <c r="C879" s="1024"/>
      <c r="D879" s="1015"/>
      <c r="E879" s="1015"/>
      <c r="F879" s="949"/>
      <c r="G879" s="949"/>
      <c r="H879" s="949"/>
      <c r="I879" s="1015"/>
      <c r="J879" s="465"/>
      <c r="K879" s="465"/>
      <c r="L879" s="462"/>
      <c r="M879" s="462"/>
      <c r="N879" s="462"/>
      <c r="O879" s="462"/>
      <c r="P879" s="462"/>
      <c r="Q879" s="462"/>
      <c r="R879" s="462"/>
      <c r="S879" s="462"/>
      <c r="T879" s="462"/>
      <c r="U879" s="462"/>
      <c r="W879" s="462"/>
      <c r="X879" s="462"/>
      <c r="Y879" s="462"/>
      <c r="Z879" s="462"/>
      <c r="AA879" s="462"/>
      <c r="AB879" s="462"/>
      <c r="AC879" s="462"/>
      <c r="AD879" s="462"/>
      <c r="AE879" s="462"/>
      <c r="AF879" s="462"/>
      <c r="AG879" s="462"/>
      <c r="AH879" s="462"/>
      <c r="AI879" s="462"/>
    </row>
    <row r="880" spans="1:35">
      <c r="A880" s="465"/>
      <c r="B880" s="465"/>
      <c r="C880" s="1024"/>
      <c r="D880" s="1015"/>
      <c r="E880" s="1015"/>
      <c r="F880" s="923"/>
      <c r="G880" s="923"/>
      <c r="H880" s="923"/>
      <c r="I880" s="1015"/>
      <c r="J880" s="465"/>
      <c r="K880" s="465"/>
      <c r="L880" s="462"/>
      <c r="M880" s="462"/>
      <c r="N880" s="462"/>
      <c r="O880" s="462"/>
      <c r="P880" s="462"/>
      <c r="Q880" s="462"/>
      <c r="R880" s="462"/>
      <c r="S880" s="462"/>
      <c r="T880" s="462"/>
      <c r="U880" s="462"/>
      <c r="W880" s="462"/>
      <c r="X880" s="462"/>
      <c r="Y880" s="462"/>
      <c r="Z880" s="462"/>
      <c r="AA880" s="462"/>
      <c r="AB880" s="462"/>
      <c r="AC880" s="462"/>
      <c r="AD880" s="462"/>
      <c r="AE880" s="462"/>
      <c r="AF880" s="462"/>
      <c r="AG880" s="462"/>
      <c r="AH880" s="462"/>
      <c r="AI880" s="462"/>
    </row>
    <row r="881" spans="1:35">
      <c r="A881" s="465"/>
      <c r="B881" s="465"/>
      <c r="C881" s="1024"/>
      <c r="D881" s="1015"/>
      <c r="E881" s="1015"/>
      <c r="F881" s="949"/>
      <c r="G881" s="949"/>
      <c r="H881" s="949"/>
      <c r="I881" s="1015"/>
      <c r="J881" s="465"/>
      <c r="K881" s="465"/>
      <c r="L881" s="462"/>
      <c r="M881" s="462"/>
      <c r="N881" s="462"/>
      <c r="O881" s="462"/>
      <c r="P881" s="462"/>
      <c r="Q881" s="462"/>
      <c r="R881" s="462"/>
      <c r="S881" s="462"/>
      <c r="T881" s="462"/>
      <c r="U881" s="462"/>
      <c r="W881" s="462"/>
      <c r="X881" s="462"/>
      <c r="Y881" s="462"/>
      <c r="Z881" s="462"/>
      <c r="AA881" s="462"/>
      <c r="AB881" s="462"/>
      <c r="AC881" s="462"/>
      <c r="AD881" s="462"/>
      <c r="AE881" s="462"/>
      <c r="AF881" s="462"/>
      <c r="AG881" s="462"/>
      <c r="AH881" s="462"/>
      <c r="AI881" s="462"/>
    </row>
    <row r="882" spans="1:35">
      <c r="A882" s="465"/>
      <c r="B882" s="465"/>
      <c r="C882" s="1024"/>
      <c r="D882" s="1015"/>
      <c r="E882" s="1015"/>
      <c r="F882" s="464"/>
      <c r="G882" s="464"/>
      <c r="H882" s="464"/>
      <c r="I882" s="1015"/>
      <c r="J882" s="465"/>
      <c r="K882" s="465"/>
      <c r="L882" s="462"/>
      <c r="M882" s="462"/>
      <c r="N882" s="462"/>
      <c r="O882" s="462"/>
      <c r="P882" s="462"/>
      <c r="Q882" s="462"/>
      <c r="R882" s="462"/>
      <c r="S882" s="462"/>
      <c r="T882" s="462"/>
      <c r="U882" s="462"/>
      <c r="W882" s="462"/>
      <c r="X882" s="462"/>
      <c r="Y882" s="462"/>
      <c r="Z882" s="462"/>
      <c r="AA882" s="462"/>
      <c r="AB882" s="462"/>
      <c r="AC882" s="462"/>
      <c r="AD882" s="462"/>
      <c r="AE882" s="462"/>
      <c r="AF882" s="462"/>
      <c r="AG882" s="462"/>
      <c r="AH882" s="462"/>
      <c r="AI882" s="462"/>
    </row>
    <row r="883" spans="1:35">
      <c r="A883" s="465"/>
      <c r="B883" s="465"/>
      <c r="C883" s="1024"/>
      <c r="D883" s="1015"/>
      <c r="E883" s="1015"/>
      <c r="F883" s="949"/>
      <c r="G883" s="949"/>
      <c r="H883" s="949"/>
      <c r="I883" s="1015"/>
      <c r="J883" s="465"/>
      <c r="K883" s="465"/>
      <c r="L883" s="462"/>
      <c r="M883" s="462"/>
      <c r="N883" s="462"/>
      <c r="O883" s="462"/>
      <c r="P883" s="462"/>
      <c r="Q883" s="462"/>
      <c r="R883" s="462"/>
      <c r="S883" s="462"/>
      <c r="T883" s="462"/>
      <c r="U883" s="462"/>
      <c r="W883" s="462"/>
      <c r="X883" s="462"/>
      <c r="Y883" s="462"/>
      <c r="Z883" s="462"/>
      <c r="AA883" s="462"/>
      <c r="AB883" s="462"/>
      <c r="AC883" s="462"/>
      <c r="AD883" s="462"/>
      <c r="AE883" s="462"/>
      <c r="AF883" s="462"/>
      <c r="AG883" s="462"/>
      <c r="AH883" s="462"/>
      <c r="AI883" s="462"/>
    </row>
    <row r="884" spans="1:35">
      <c r="A884" s="465"/>
      <c r="B884" s="465"/>
      <c r="C884" s="1024"/>
      <c r="D884" s="1015"/>
      <c r="E884" s="1015"/>
      <c r="F884" s="923"/>
      <c r="G884" s="923"/>
      <c r="H884" s="923"/>
      <c r="I884" s="1015"/>
      <c r="J884" s="465"/>
      <c r="K884" s="465"/>
      <c r="L884" s="462"/>
      <c r="M884" s="462"/>
      <c r="N884" s="462"/>
      <c r="O884" s="462"/>
      <c r="P884" s="462"/>
      <c r="Q884" s="462"/>
      <c r="R884" s="462"/>
      <c r="S884" s="462"/>
      <c r="T884" s="462"/>
      <c r="U884" s="462"/>
      <c r="W884" s="462"/>
      <c r="X884" s="462"/>
      <c r="Y884" s="462"/>
      <c r="Z884" s="462"/>
      <c r="AA884" s="462"/>
      <c r="AB884" s="462"/>
      <c r="AC884" s="462"/>
      <c r="AD884" s="462"/>
      <c r="AE884" s="462"/>
      <c r="AF884" s="462"/>
      <c r="AG884" s="462"/>
      <c r="AH884" s="462"/>
      <c r="AI884" s="462"/>
    </row>
    <row r="885" spans="1:35">
      <c r="A885" s="465"/>
      <c r="B885" s="465"/>
      <c r="C885" s="1024"/>
      <c r="D885" s="1015"/>
      <c r="E885" s="1015"/>
      <c r="F885" s="949"/>
      <c r="G885" s="949"/>
      <c r="H885" s="949"/>
      <c r="I885" s="1015"/>
      <c r="J885" s="465"/>
      <c r="K885" s="465"/>
      <c r="L885" s="462"/>
      <c r="M885" s="462"/>
      <c r="N885" s="462"/>
      <c r="O885" s="462"/>
      <c r="P885" s="462"/>
      <c r="Q885" s="462"/>
      <c r="R885" s="462"/>
      <c r="S885" s="462"/>
      <c r="T885" s="462"/>
      <c r="U885" s="462"/>
      <c r="W885" s="462"/>
      <c r="X885" s="462"/>
      <c r="Y885" s="462"/>
      <c r="Z885" s="462"/>
      <c r="AA885" s="462"/>
      <c r="AB885" s="462"/>
      <c r="AC885" s="462"/>
      <c r="AD885" s="462"/>
      <c r="AE885" s="462"/>
      <c r="AF885" s="462"/>
      <c r="AG885" s="462"/>
      <c r="AH885" s="462"/>
      <c r="AI885" s="462"/>
    </row>
    <row r="886" spans="1:35">
      <c r="A886" s="465"/>
      <c r="B886" s="465"/>
      <c r="C886" s="1024"/>
      <c r="D886" s="1015"/>
      <c r="E886" s="1015"/>
      <c r="F886" s="464"/>
      <c r="G886" s="464"/>
      <c r="H886" s="464"/>
      <c r="I886" s="1015"/>
      <c r="J886" s="465"/>
      <c r="K886" s="465"/>
      <c r="L886" s="462"/>
      <c r="M886" s="462"/>
      <c r="N886" s="462"/>
      <c r="O886" s="462"/>
      <c r="P886" s="462"/>
      <c r="Q886" s="462"/>
      <c r="R886" s="462"/>
      <c r="S886" s="462"/>
      <c r="T886" s="462"/>
      <c r="U886" s="462"/>
      <c r="W886" s="462"/>
      <c r="X886" s="462"/>
      <c r="Y886" s="462"/>
      <c r="Z886" s="462"/>
      <c r="AA886" s="462"/>
      <c r="AB886" s="462"/>
      <c r="AC886" s="462"/>
      <c r="AD886" s="462"/>
      <c r="AE886" s="462"/>
      <c r="AF886" s="462"/>
      <c r="AG886" s="462"/>
      <c r="AH886" s="462"/>
      <c r="AI886" s="462"/>
    </row>
    <row r="887" spans="1:35">
      <c r="A887" s="465"/>
      <c r="B887" s="465"/>
      <c r="C887" s="1024"/>
      <c r="D887" s="1015"/>
      <c r="E887" s="1015"/>
      <c r="F887" s="949"/>
      <c r="G887" s="949"/>
      <c r="H887" s="949"/>
      <c r="I887" s="1015"/>
      <c r="J887" s="465"/>
      <c r="K887" s="465"/>
      <c r="L887" s="462"/>
      <c r="M887" s="462"/>
      <c r="N887" s="462"/>
      <c r="O887" s="462"/>
      <c r="P887" s="462"/>
      <c r="Q887" s="462"/>
      <c r="R887" s="462"/>
      <c r="S887" s="462"/>
      <c r="T887" s="462"/>
      <c r="U887" s="462"/>
      <c r="W887" s="462"/>
      <c r="X887" s="462"/>
      <c r="Y887" s="462"/>
      <c r="Z887" s="462"/>
      <c r="AA887" s="462"/>
      <c r="AB887" s="462"/>
      <c r="AC887" s="462"/>
      <c r="AD887" s="462"/>
      <c r="AE887" s="462"/>
      <c r="AF887" s="462"/>
      <c r="AG887" s="462"/>
      <c r="AH887" s="462"/>
      <c r="AI887" s="462"/>
    </row>
    <row r="888" spans="1:35">
      <c r="A888" s="465"/>
      <c r="B888" s="465"/>
      <c r="C888" s="1024"/>
      <c r="D888" s="1015"/>
      <c r="E888" s="1015"/>
      <c r="F888" s="464"/>
      <c r="G888" s="464"/>
      <c r="H888" s="464"/>
      <c r="I888" s="1015"/>
      <c r="J888" s="465"/>
      <c r="K888" s="465"/>
      <c r="L888" s="462"/>
      <c r="M888" s="462"/>
      <c r="N888" s="462"/>
      <c r="O888" s="462"/>
      <c r="P888" s="462"/>
      <c r="Q888" s="462"/>
      <c r="R888" s="462"/>
      <c r="S888" s="462"/>
      <c r="T888" s="462"/>
      <c r="U888" s="462"/>
      <c r="W888" s="462"/>
      <c r="X888" s="462"/>
      <c r="Y888" s="462"/>
      <c r="Z888" s="462"/>
      <c r="AA888" s="462"/>
      <c r="AB888" s="462"/>
      <c r="AC888" s="462"/>
      <c r="AD888" s="462"/>
      <c r="AE888" s="462"/>
      <c r="AF888" s="462"/>
      <c r="AG888" s="462"/>
      <c r="AH888" s="462"/>
      <c r="AI888" s="462"/>
    </row>
    <row r="889" spans="1:35">
      <c r="A889" s="465"/>
      <c r="B889" s="465"/>
      <c r="C889" s="1024"/>
      <c r="D889" s="1015"/>
      <c r="E889" s="1015"/>
      <c r="F889" s="464"/>
      <c r="G889" s="464"/>
      <c r="H889" s="464"/>
      <c r="I889" s="1015"/>
      <c r="J889" s="465"/>
      <c r="K889" s="465"/>
      <c r="L889" s="462"/>
      <c r="M889" s="462"/>
      <c r="N889" s="462"/>
      <c r="O889" s="462"/>
      <c r="P889" s="462"/>
      <c r="Q889" s="462"/>
      <c r="R889" s="462"/>
      <c r="S889" s="462"/>
      <c r="T889" s="462"/>
      <c r="U889" s="462"/>
      <c r="W889" s="462"/>
      <c r="X889" s="462"/>
      <c r="Y889" s="462"/>
      <c r="Z889" s="462"/>
      <c r="AA889" s="462"/>
      <c r="AB889" s="462"/>
      <c r="AC889" s="462"/>
      <c r="AD889" s="462"/>
      <c r="AE889" s="462"/>
      <c r="AF889" s="462"/>
      <c r="AG889" s="462"/>
      <c r="AH889" s="462"/>
      <c r="AI889" s="462"/>
    </row>
    <row r="890" spans="1:35">
      <c r="A890" s="465"/>
      <c r="B890" s="465"/>
      <c r="C890" s="1024"/>
      <c r="D890" s="1015"/>
      <c r="E890" s="1015"/>
      <c r="F890" s="464"/>
      <c r="G890" s="464"/>
      <c r="H890" s="464"/>
      <c r="I890" s="1015"/>
      <c r="J890" s="465"/>
      <c r="K890" s="465"/>
      <c r="L890" s="462"/>
      <c r="M890" s="462"/>
      <c r="N890" s="462"/>
      <c r="O890" s="462"/>
      <c r="P890" s="462"/>
      <c r="Q890" s="462"/>
      <c r="R890" s="462"/>
      <c r="S890" s="462"/>
      <c r="T890" s="462"/>
      <c r="U890" s="462"/>
      <c r="W890" s="462"/>
      <c r="X890" s="462"/>
      <c r="Y890" s="462"/>
      <c r="Z890" s="462"/>
      <c r="AA890" s="462"/>
      <c r="AB890" s="462"/>
      <c r="AC890" s="462"/>
      <c r="AD890" s="462"/>
      <c r="AE890" s="462"/>
      <c r="AF890" s="462"/>
      <c r="AG890" s="462"/>
      <c r="AH890" s="462"/>
      <c r="AI890" s="462"/>
    </row>
    <row r="891" spans="1:35">
      <c r="A891" s="465"/>
      <c r="B891" s="465"/>
      <c r="C891" s="1024"/>
      <c r="D891" s="1015"/>
      <c r="E891" s="1015"/>
      <c r="F891" s="464"/>
      <c r="G891" s="464"/>
      <c r="H891" s="464"/>
      <c r="I891" s="1015"/>
      <c r="J891" s="465"/>
      <c r="K891" s="465"/>
      <c r="L891" s="462"/>
      <c r="M891" s="462"/>
      <c r="N891" s="462"/>
      <c r="O891" s="462"/>
      <c r="P891" s="462"/>
      <c r="Q891" s="462"/>
      <c r="R891" s="462"/>
      <c r="S891" s="462"/>
      <c r="T891" s="462"/>
      <c r="U891" s="462"/>
      <c r="W891" s="462"/>
      <c r="X891" s="462"/>
      <c r="Y891" s="462"/>
      <c r="Z891" s="462"/>
      <c r="AA891" s="462"/>
      <c r="AB891" s="462"/>
      <c r="AC891" s="462"/>
      <c r="AD891" s="462"/>
      <c r="AE891" s="462"/>
      <c r="AF891" s="462"/>
      <c r="AG891" s="462"/>
      <c r="AH891" s="462"/>
      <c r="AI891" s="462"/>
    </row>
    <row r="892" spans="1:35">
      <c r="A892" s="465"/>
      <c r="B892" s="465"/>
      <c r="C892" s="1024"/>
      <c r="D892" s="1015"/>
      <c r="E892" s="1015"/>
      <c r="F892" s="464"/>
      <c r="G892" s="464"/>
      <c r="H892" s="464"/>
      <c r="I892" s="1015"/>
      <c r="J892" s="465"/>
      <c r="K892" s="465"/>
      <c r="L892" s="462"/>
      <c r="M892" s="462"/>
      <c r="N892" s="462"/>
      <c r="O892" s="462"/>
      <c r="P892" s="462"/>
      <c r="Q892" s="462"/>
      <c r="R892" s="462"/>
      <c r="S892" s="462"/>
      <c r="T892" s="462"/>
      <c r="U892" s="462"/>
      <c r="W892" s="462"/>
      <c r="X892" s="462"/>
      <c r="Y892" s="462"/>
      <c r="Z892" s="462"/>
      <c r="AA892" s="462"/>
      <c r="AB892" s="462"/>
      <c r="AC892" s="462"/>
      <c r="AD892" s="462"/>
      <c r="AE892" s="462"/>
      <c r="AF892" s="462"/>
      <c r="AG892" s="462"/>
      <c r="AH892" s="462"/>
      <c r="AI892" s="462"/>
    </row>
    <row r="893" spans="1:35">
      <c r="A893" s="465"/>
      <c r="B893" s="465"/>
      <c r="C893" s="1024"/>
      <c r="D893" s="1015"/>
      <c r="E893" s="1015"/>
      <c r="F893" s="923"/>
      <c r="G893" s="923"/>
      <c r="H893" s="923"/>
      <c r="I893" s="1015"/>
      <c r="J893" s="465"/>
      <c r="K893" s="465"/>
      <c r="L893" s="462"/>
      <c r="M893" s="462"/>
      <c r="N893" s="462"/>
      <c r="O893" s="462"/>
      <c r="P893" s="462"/>
      <c r="Q893" s="462"/>
      <c r="R893" s="462"/>
      <c r="S893" s="462"/>
      <c r="T893" s="462"/>
      <c r="U893" s="462"/>
      <c r="W893" s="462"/>
      <c r="X893" s="462"/>
      <c r="Y893" s="462"/>
      <c r="Z893" s="462"/>
      <c r="AA893" s="462"/>
      <c r="AB893" s="462"/>
      <c r="AC893" s="462"/>
      <c r="AD893" s="462"/>
      <c r="AE893" s="462"/>
      <c r="AF893" s="462"/>
      <c r="AG893" s="462"/>
      <c r="AH893" s="462"/>
      <c r="AI893" s="462"/>
    </row>
    <row r="894" spans="1:35">
      <c r="A894" s="465"/>
      <c r="B894" s="465"/>
      <c r="C894" s="1024"/>
      <c r="D894" s="1015"/>
      <c r="E894" s="1015"/>
      <c r="F894" s="464"/>
      <c r="G894" s="464"/>
      <c r="H894" s="464"/>
      <c r="I894" s="1015"/>
      <c r="J894" s="465"/>
      <c r="K894" s="465"/>
      <c r="L894" s="462"/>
      <c r="M894" s="462"/>
      <c r="N894" s="462"/>
      <c r="O894" s="462"/>
      <c r="P894" s="462"/>
      <c r="Q894" s="462"/>
      <c r="R894" s="462"/>
      <c r="S894" s="462"/>
      <c r="T894" s="462"/>
      <c r="U894" s="462"/>
      <c r="W894" s="462"/>
      <c r="X894" s="462"/>
      <c r="Y894" s="462"/>
      <c r="Z894" s="462"/>
      <c r="AA894" s="462"/>
      <c r="AB894" s="462"/>
      <c r="AC894" s="462"/>
      <c r="AD894" s="462"/>
      <c r="AE894" s="462"/>
      <c r="AF894" s="462"/>
      <c r="AG894" s="462"/>
      <c r="AH894" s="462"/>
      <c r="AI894" s="462"/>
    </row>
    <row r="895" spans="1:35">
      <c r="A895" s="465"/>
      <c r="B895" s="465"/>
      <c r="C895" s="1024"/>
      <c r="D895" s="1015"/>
      <c r="E895" s="1015"/>
      <c r="F895" s="464"/>
      <c r="G895" s="464"/>
      <c r="H895" s="464"/>
      <c r="I895" s="1015"/>
      <c r="J895" s="465"/>
      <c r="K895" s="465"/>
      <c r="L895" s="462"/>
      <c r="M895" s="462"/>
      <c r="N895" s="462"/>
      <c r="O895" s="462"/>
      <c r="P895" s="462"/>
      <c r="Q895" s="462"/>
      <c r="R895" s="462"/>
      <c r="S895" s="462"/>
      <c r="T895" s="462"/>
      <c r="U895" s="462"/>
      <c r="W895" s="462"/>
      <c r="X895" s="462"/>
      <c r="Y895" s="462"/>
      <c r="Z895" s="462"/>
      <c r="AA895" s="462"/>
      <c r="AB895" s="462"/>
      <c r="AC895" s="462"/>
      <c r="AD895" s="462"/>
      <c r="AE895" s="462"/>
      <c r="AF895" s="462"/>
      <c r="AG895" s="462"/>
      <c r="AH895" s="462"/>
      <c r="AI895" s="462"/>
    </row>
    <row r="896" spans="1:35">
      <c r="A896" s="465"/>
      <c r="B896" s="465"/>
      <c r="C896" s="1024"/>
      <c r="D896" s="1015"/>
      <c r="E896" s="1015"/>
      <c r="F896" s="464"/>
      <c r="G896" s="464"/>
      <c r="H896" s="464"/>
      <c r="I896" s="1015"/>
      <c r="J896" s="465"/>
      <c r="K896" s="465"/>
      <c r="L896" s="462"/>
      <c r="M896" s="462"/>
      <c r="N896" s="462"/>
      <c r="O896" s="462"/>
      <c r="P896" s="462"/>
      <c r="Q896" s="462"/>
      <c r="R896" s="462"/>
      <c r="S896" s="462"/>
      <c r="T896" s="462"/>
      <c r="U896" s="462"/>
      <c r="W896" s="462"/>
      <c r="X896" s="462"/>
      <c r="Y896" s="462"/>
      <c r="Z896" s="462"/>
      <c r="AA896" s="462"/>
      <c r="AB896" s="462"/>
      <c r="AC896" s="462"/>
      <c r="AD896" s="462"/>
      <c r="AE896" s="462"/>
      <c r="AF896" s="462"/>
      <c r="AG896" s="462"/>
      <c r="AH896" s="462"/>
      <c r="AI896" s="462"/>
    </row>
    <row r="897" spans="1:35">
      <c r="A897" s="465"/>
      <c r="B897" s="465"/>
      <c r="C897" s="1024"/>
      <c r="D897" s="1015"/>
      <c r="E897" s="1015"/>
      <c r="F897" s="464"/>
      <c r="G897" s="464"/>
      <c r="H897" s="464"/>
      <c r="I897" s="1015"/>
      <c r="J897" s="465"/>
      <c r="K897" s="465"/>
      <c r="L897" s="462"/>
      <c r="M897" s="462"/>
      <c r="N897" s="462"/>
      <c r="O897" s="462"/>
      <c r="P897" s="462"/>
      <c r="Q897" s="462"/>
      <c r="R897" s="462"/>
      <c r="S897" s="462"/>
      <c r="T897" s="462"/>
      <c r="U897" s="462"/>
      <c r="W897" s="462"/>
      <c r="X897" s="462"/>
      <c r="Y897" s="462"/>
      <c r="Z897" s="462"/>
      <c r="AA897" s="462"/>
      <c r="AB897" s="462"/>
      <c r="AC897" s="462"/>
      <c r="AD897" s="462"/>
      <c r="AE897" s="462"/>
      <c r="AF897" s="462"/>
      <c r="AG897" s="462"/>
      <c r="AH897" s="462"/>
      <c r="AI897" s="462"/>
    </row>
    <row r="898" spans="1:35">
      <c r="A898" s="465"/>
      <c r="B898" s="465"/>
      <c r="C898" s="1024"/>
      <c r="D898" s="1015"/>
      <c r="E898" s="1015"/>
      <c r="F898" s="464"/>
      <c r="G898" s="464"/>
      <c r="H898" s="464"/>
      <c r="I898" s="1015"/>
      <c r="J898" s="465"/>
      <c r="K898" s="465"/>
      <c r="L898" s="462"/>
      <c r="M898" s="462"/>
      <c r="N898" s="462"/>
      <c r="O898" s="462"/>
      <c r="P898" s="462"/>
      <c r="Q898" s="462"/>
      <c r="R898" s="462"/>
      <c r="S898" s="462"/>
      <c r="T898" s="462"/>
      <c r="U898" s="462"/>
      <c r="W898" s="462"/>
      <c r="X898" s="462"/>
      <c r="Y898" s="462"/>
      <c r="Z898" s="462"/>
      <c r="AA898" s="462"/>
      <c r="AB898" s="462"/>
      <c r="AC898" s="462"/>
      <c r="AD898" s="462"/>
      <c r="AE898" s="462"/>
      <c r="AF898" s="462"/>
      <c r="AG898" s="462"/>
      <c r="AH898" s="462"/>
      <c r="AI898" s="462"/>
    </row>
    <row r="899" spans="1:35">
      <c r="A899" s="465"/>
      <c r="B899" s="465"/>
      <c r="C899" s="1024"/>
      <c r="D899" s="1015"/>
      <c r="E899" s="1015"/>
      <c r="F899" s="464"/>
      <c r="G899" s="464"/>
      <c r="H899" s="464"/>
      <c r="I899" s="1015"/>
      <c r="J899" s="465"/>
      <c r="K899" s="465"/>
      <c r="L899" s="462"/>
      <c r="M899" s="462"/>
      <c r="N899" s="462"/>
      <c r="O899" s="462"/>
      <c r="P899" s="462"/>
      <c r="Q899" s="462"/>
      <c r="R899" s="462"/>
      <c r="S899" s="462"/>
      <c r="T899" s="462"/>
      <c r="U899" s="462"/>
      <c r="W899" s="462"/>
      <c r="X899" s="462"/>
      <c r="Y899" s="462"/>
      <c r="Z899" s="462"/>
      <c r="AA899" s="462"/>
      <c r="AB899" s="462"/>
      <c r="AC899" s="462"/>
      <c r="AD899" s="462"/>
      <c r="AE899" s="462"/>
      <c r="AF899" s="462"/>
      <c r="AG899" s="462"/>
      <c r="AH899" s="462"/>
      <c r="AI899" s="462"/>
    </row>
    <row r="900" spans="1:35">
      <c r="A900" s="465"/>
      <c r="B900" s="465"/>
      <c r="C900" s="1024"/>
      <c r="D900" s="1015"/>
      <c r="E900" s="1015"/>
      <c r="F900" s="464"/>
      <c r="G900" s="464"/>
      <c r="H900" s="464"/>
      <c r="I900" s="1015"/>
      <c r="J900" s="465"/>
      <c r="K900" s="465"/>
      <c r="L900" s="462"/>
      <c r="M900" s="462"/>
      <c r="N900" s="462"/>
      <c r="O900" s="462"/>
      <c r="P900" s="462"/>
      <c r="Q900" s="462"/>
      <c r="R900" s="462"/>
      <c r="S900" s="462"/>
      <c r="T900" s="462"/>
      <c r="U900" s="462"/>
      <c r="W900" s="462"/>
      <c r="X900" s="462"/>
      <c r="Y900" s="462"/>
      <c r="Z900" s="462"/>
      <c r="AA900" s="462"/>
      <c r="AB900" s="462"/>
      <c r="AC900" s="462"/>
      <c r="AD900" s="462"/>
      <c r="AE900" s="462"/>
      <c r="AF900" s="462"/>
      <c r="AG900" s="462"/>
      <c r="AH900" s="462"/>
      <c r="AI900" s="462"/>
    </row>
    <row r="901" spans="1:35">
      <c r="A901" s="465"/>
      <c r="B901" s="465"/>
      <c r="C901" s="1024"/>
      <c r="D901" s="1015"/>
      <c r="E901" s="1015"/>
      <c r="F901" s="464"/>
      <c r="G901" s="464"/>
      <c r="H901" s="464"/>
      <c r="I901" s="1015"/>
      <c r="J901" s="465"/>
      <c r="K901" s="465"/>
      <c r="L901" s="462"/>
      <c r="M901" s="462"/>
      <c r="N901" s="462"/>
      <c r="O901" s="462"/>
      <c r="P901" s="462"/>
      <c r="Q901" s="462"/>
      <c r="R901" s="462"/>
      <c r="S901" s="462"/>
      <c r="T901" s="462"/>
      <c r="U901" s="462"/>
      <c r="W901" s="462"/>
      <c r="X901" s="462"/>
      <c r="Y901" s="462"/>
      <c r="Z901" s="462"/>
      <c r="AA901" s="462"/>
      <c r="AB901" s="462"/>
      <c r="AC901" s="462"/>
      <c r="AD901" s="462"/>
      <c r="AE901" s="462"/>
      <c r="AF901" s="462"/>
      <c r="AG901" s="462"/>
      <c r="AH901" s="462"/>
      <c r="AI901" s="462"/>
    </row>
    <row r="902" spans="1:35">
      <c r="A902" s="465"/>
      <c r="B902" s="465"/>
      <c r="C902" s="1024"/>
      <c r="D902" s="1015"/>
      <c r="E902" s="1015"/>
      <c r="F902" s="464"/>
      <c r="G902" s="464"/>
      <c r="H902" s="464"/>
      <c r="I902" s="1015"/>
      <c r="J902" s="465"/>
      <c r="K902" s="465"/>
      <c r="L902" s="462"/>
      <c r="M902" s="462"/>
      <c r="N902" s="462"/>
      <c r="O902" s="462"/>
      <c r="P902" s="462"/>
      <c r="Q902" s="462"/>
      <c r="R902" s="462"/>
      <c r="S902" s="462"/>
      <c r="T902" s="462"/>
      <c r="U902" s="462"/>
      <c r="W902" s="462"/>
      <c r="X902" s="462"/>
      <c r="Y902" s="462"/>
      <c r="Z902" s="462"/>
      <c r="AA902" s="462"/>
      <c r="AB902" s="462"/>
      <c r="AC902" s="462"/>
      <c r="AD902" s="462"/>
      <c r="AE902" s="462"/>
      <c r="AF902" s="462"/>
      <c r="AG902" s="462"/>
      <c r="AH902" s="462"/>
      <c r="AI902" s="462"/>
    </row>
    <row r="903" spans="1:35">
      <c r="A903" s="465"/>
      <c r="B903" s="465"/>
      <c r="C903" s="1024"/>
      <c r="D903" s="1015"/>
      <c r="E903" s="1015"/>
      <c r="F903" s="464"/>
      <c r="G903" s="464"/>
      <c r="H903" s="464"/>
      <c r="I903" s="1015"/>
      <c r="J903" s="465"/>
      <c r="K903" s="465"/>
      <c r="L903" s="462"/>
      <c r="M903" s="462"/>
      <c r="N903" s="462"/>
      <c r="O903" s="462"/>
      <c r="P903" s="462"/>
      <c r="Q903" s="462"/>
      <c r="R903" s="462"/>
      <c r="S903" s="462"/>
      <c r="T903" s="462"/>
      <c r="U903" s="462"/>
      <c r="W903" s="462"/>
      <c r="X903" s="462"/>
      <c r="Y903" s="462"/>
      <c r="Z903" s="462"/>
      <c r="AA903" s="462"/>
      <c r="AB903" s="462"/>
      <c r="AC903" s="462"/>
      <c r="AD903" s="462"/>
      <c r="AE903" s="462"/>
      <c r="AF903" s="462"/>
      <c r="AG903" s="462"/>
      <c r="AH903" s="462"/>
      <c r="AI903" s="462"/>
    </row>
    <row r="904" spans="1:35">
      <c r="A904" s="465"/>
      <c r="B904" s="465"/>
      <c r="C904" s="1024"/>
      <c r="D904" s="1015"/>
      <c r="E904" s="1015"/>
      <c r="F904" s="464"/>
      <c r="G904" s="464"/>
      <c r="H904" s="464"/>
      <c r="I904" s="1015"/>
      <c r="J904" s="465"/>
      <c r="K904" s="465"/>
      <c r="L904" s="462"/>
      <c r="M904" s="462"/>
      <c r="N904" s="462"/>
      <c r="O904" s="462"/>
      <c r="P904" s="462"/>
      <c r="Q904" s="462"/>
      <c r="R904" s="462"/>
      <c r="S904" s="462"/>
      <c r="T904" s="462"/>
      <c r="U904" s="462"/>
      <c r="W904" s="462"/>
      <c r="X904" s="462"/>
      <c r="Y904" s="462"/>
      <c r="Z904" s="462"/>
      <c r="AA904" s="462"/>
      <c r="AB904" s="462"/>
      <c r="AC904" s="462"/>
      <c r="AD904" s="462"/>
      <c r="AE904" s="462"/>
      <c r="AF904" s="462"/>
      <c r="AG904" s="462"/>
      <c r="AH904" s="462"/>
      <c r="AI904" s="462"/>
    </row>
    <row r="905" spans="1:35">
      <c r="A905" s="465"/>
      <c r="B905" s="465"/>
      <c r="C905" s="1024"/>
      <c r="D905" s="1015"/>
      <c r="E905" s="1015"/>
      <c r="F905" s="464"/>
      <c r="G905" s="464"/>
      <c r="H905" s="464"/>
      <c r="I905" s="1015"/>
      <c r="J905" s="465"/>
      <c r="K905" s="465"/>
      <c r="L905" s="462"/>
      <c r="M905" s="462"/>
      <c r="N905" s="462"/>
      <c r="O905" s="462"/>
      <c r="P905" s="462"/>
      <c r="Q905" s="462"/>
      <c r="R905" s="462"/>
      <c r="S905" s="462"/>
      <c r="T905" s="462"/>
      <c r="U905" s="462"/>
      <c r="W905" s="462"/>
      <c r="X905" s="462"/>
      <c r="Y905" s="462"/>
      <c r="Z905" s="462"/>
      <c r="AA905" s="462"/>
      <c r="AB905" s="462"/>
      <c r="AC905" s="462"/>
      <c r="AD905" s="462"/>
      <c r="AE905" s="462"/>
      <c r="AF905" s="462"/>
      <c r="AG905" s="462"/>
      <c r="AH905" s="462"/>
      <c r="AI905" s="462"/>
    </row>
    <row r="906" spans="1:35">
      <c r="A906" s="465"/>
      <c r="B906" s="465"/>
      <c r="C906" s="1024"/>
      <c r="D906" s="1015"/>
      <c r="E906" s="1015"/>
      <c r="F906" s="464"/>
      <c r="G906" s="464"/>
      <c r="H906" s="464"/>
      <c r="I906" s="1015"/>
      <c r="J906" s="465"/>
      <c r="K906" s="465"/>
      <c r="L906" s="462"/>
      <c r="M906" s="462"/>
      <c r="N906" s="462"/>
      <c r="O906" s="462"/>
      <c r="P906" s="462"/>
      <c r="Q906" s="462"/>
      <c r="R906" s="462"/>
      <c r="S906" s="462"/>
      <c r="T906" s="462"/>
      <c r="U906" s="462"/>
      <c r="W906" s="462"/>
      <c r="X906" s="462"/>
      <c r="Y906" s="462"/>
      <c r="Z906" s="462"/>
      <c r="AA906" s="462"/>
      <c r="AB906" s="462"/>
      <c r="AC906" s="462"/>
      <c r="AD906" s="462"/>
      <c r="AE906" s="462"/>
      <c r="AF906" s="462"/>
      <c r="AG906" s="462"/>
      <c r="AH906" s="462"/>
      <c r="AI906" s="462"/>
    </row>
    <row r="907" spans="1:35">
      <c r="A907" s="465"/>
      <c r="B907" s="465"/>
      <c r="C907" s="1024"/>
      <c r="D907" s="1015"/>
      <c r="E907" s="1015"/>
      <c r="F907" s="464"/>
      <c r="G907" s="464"/>
      <c r="H907" s="464"/>
      <c r="I907" s="1015"/>
      <c r="J907" s="465"/>
      <c r="K907" s="465"/>
      <c r="L907" s="462"/>
      <c r="M907" s="462"/>
      <c r="N907" s="462"/>
      <c r="O907" s="462"/>
      <c r="P907" s="462"/>
      <c r="Q907" s="462"/>
      <c r="R907" s="462"/>
      <c r="S907" s="462"/>
      <c r="T907" s="462"/>
      <c r="U907" s="462"/>
      <c r="W907" s="462"/>
      <c r="X907" s="462"/>
      <c r="Y907" s="462"/>
      <c r="Z907" s="462"/>
      <c r="AA907" s="462"/>
      <c r="AB907" s="462"/>
      <c r="AC907" s="462"/>
      <c r="AD907" s="462"/>
      <c r="AE907" s="462"/>
      <c r="AF907" s="462"/>
      <c r="AG907" s="462"/>
      <c r="AH907" s="462"/>
      <c r="AI907" s="462"/>
    </row>
    <row r="908" spans="1:35">
      <c r="A908" s="465"/>
      <c r="B908" s="465"/>
      <c r="C908" s="1024"/>
      <c r="D908" s="1015"/>
      <c r="E908" s="1015"/>
      <c r="F908" s="464"/>
      <c r="G908" s="464"/>
      <c r="H908" s="464"/>
      <c r="I908" s="1015"/>
      <c r="J908" s="465"/>
      <c r="K908" s="465"/>
      <c r="L908" s="462"/>
      <c r="M908" s="462"/>
      <c r="N908" s="462"/>
      <c r="O908" s="462"/>
      <c r="P908" s="462"/>
      <c r="Q908" s="462"/>
      <c r="R908" s="462"/>
      <c r="S908" s="462"/>
      <c r="T908" s="462"/>
      <c r="U908" s="462"/>
      <c r="W908" s="462"/>
      <c r="X908" s="462"/>
      <c r="Y908" s="462"/>
      <c r="Z908" s="462"/>
      <c r="AA908" s="462"/>
      <c r="AB908" s="462"/>
      <c r="AC908" s="462"/>
      <c r="AD908" s="462"/>
      <c r="AE908" s="462"/>
      <c r="AF908" s="462"/>
      <c r="AG908" s="462"/>
      <c r="AH908" s="462"/>
      <c r="AI908" s="462"/>
    </row>
    <row r="909" spans="1:35">
      <c r="A909" s="465"/>
      <c r="B909" s="465"/>
      <c r="C909" s="1024"/>
      <c r="D909" s="1015"/>
      <c r="E909" s="1015"/>
      <c r="F909" s="923"/>
      <c r="G909" s="923"/>
      <c r="H909" s="923"/>
      <c r="I909" s="1015"/>
      <c r="J909" s="465"/>
      <c r="K909" s="465"/>
      <c r="L909" s="462"/>
      <c r="M909" s="462"/>
      <c r="N909" s="462"/>
      <c r="O909" s="462"/>
      <c r="P909" s="462"/>
      <c r="Q909" s="462"/>
      <c r="R909" s="462"/>
      <c r="S909" s="462"/>
      <c r="T909" s="462"/>
      <c r="U909" s="462"/>
      <c r="W909" s="462"/>
      <c r="X909" s="462"/>
      <c r="Y909" s="462"/>
      <c r="Z909" s="462"/>
      <c r="AA909" s="462"/>
      <c r="AB909" s="462"/>
      <c r="AC909" s="462"/>
      <c r="AD909" s="462"/>
      <c r="AE909" s="462"/>
      <c r="AF909" s="462"/>
      <c r="AG909" s="462"/>
      <c r="AH909" s="462"/>
      <c r="AI909" s="462"/>
    </row>
    <row r="910" spans="1:35">
      <c r="A910" s="465"/>
      <c r="B910" s="465"/>
      <c r="C910" s="1024"/>
      <c r="D910" s="1015"/>
      <c r="E910" s="1015"/>
      <c r="F910" s="464"/>
      <c r="G910" s="464"/>
      <c r="H910" s="464"/>
      <c r="I910" s="1015"/>
      <c r="J910" s="465"/>
      <c r="K910" s="465"/>
      <c r="L910" s="462"/>
      <c r="M910" s="462"/>
      <c r="N910" s="462"/>
      <c r="O910" s="462"/>
      <c r="P910" s="462"/>
      <c r="Q910" s="462"/>
      <c r="R910" s="462"/>
      <c r="S910" s="462"/>
      <c r="T910" s="462"/>
      <c r="U910" s="462"/>
      <c r="W910" s="462"/>
      <c r="X910" s="462"/>
      <c r="Y910" s="462"/>
      <c r="Z910" s="462"/>
      <c r="AA910" s="462"/>
      <c r="AB910" s="462"/>
      <c r="AC910" s="462"/>
      <c r="AD910" s="462"/>
      <c r="AE910" s="462"/>
      <c r="AF910" s="462"/>
      <c r="AG910" s="462"/>
      <c r="AH910" s="462"/>
      <c r="AI910" s="462"/>
    </row>
    <row r="911" spans="1:35">
      <c r="A911" s="465"/>
      <c r="B911" s="465"/>
      <c r="C911" s="1024"/>
      <c r="D911" s="1015"/>
      <c r="E911" s="1015"/>
      <c r="F911" s="923"/>
      <c r="G911" s="923"/>
      <c r="H911" s="923"/>
      <c r="I911" s="1015"/>
      <c r="J911" s="465"/>
      <c r="K911" s="465"/>
      <c r="L911" s="462"/>
      <c r="M911" s="462"/>
      <c r="N911" s="462"/>
      <c r="O911" s="462"/>
      <c r="P911" s="462"/>
      <c r="Q911" s="462"/>
      <c r="R911" s="462"/>
      <c r="S911" s="462"/>
      <c r="T911" s="462"/>
      <c r="U911" s="462"/>
      <c r="W911" s="462"/>
      <c r="X911" s="462"/>
      <c r="Y911" s="462"/>
      <c r="Z911" s="462"/>
      <c r="AA911" s="462"/>
      <c r="AB911" s="462"/>
      <c r="AC911" s="462"/>
      <c r="AD911" s="462"/>
      <c r="AE911" s="462"/>
      <c r="AF911" s="462"/>
      <c r="AG911" s="462"/>
      <c r="AH911" s="462"/>
      <c r="AI911" s="462"/>
    </row>
    <row r="912" spans="1:35">
      <c r="A912" s="465"/>
      <c r="B912" s="465"/>
      <c r="C912" s="1024"/>
      <c r="D912" s="1015"/>
      <c r="E912" s="1015"/>
      <c r="F912" s="464"/>
      <c r="G912" s="464"/>
      <c r="H912" s="464"/>
      <c r="I912" s="1015"/>
      <c r="J912" s="465"/>
      <c r="K912" s="465"/>
      <c r="L912" s="462"/>
      <c r="M912" s="462"/>
      <c r="N912" s="462"/>
      <c r="O912" s="462"/>
      <c r="P912" s="462"/>
      <c r="Q912" s="462"/>
      <c r="R912" s="462"/>
      <c r="S912" s="462"/>
      <c r="T912" s="462"/>
      <c r="U912" s="462"/>
      <c r="W912" s="462"/>
      <c r="X912" s="462"/>
      <c r="Y912" s="462"/>
      <c r="Z912" s="462"/>
      <c r="AA912" s="462"/>
      <c r="AB912" s="462"/>
      <c r="AC912" s="462"/>
      <c r="AD912" s="462"/>
      <c r="AE912" s="462"/>
      <c r="AF912" s="462"/>
      <c r="AG912" s="462"/>
      <c r="AH912" s="462"/>
      <c r="AI912" s="462"/>
    </row>
    <row r="913" spans="1:35">
      <c r="A913" s="465"/>
      <c r="B913" s="465"/>
      <c r="C913" s="1024"/>
      <c r="D913" s="1015"/>
      <c r="E913" s="1015"/>
      <c r="F913" s="464"/>
      <c r="G913" s="464"/>
      <c r="H913" s="464"/>
      <c r="I913" s="1015"/>
      <c r="J913" s="465"/>
      <c r="K913" s="465"/>
      <c r="L913" s="462"/>
      <c r="M913" s="462"/>
      <c r="N913" s="462"/>
      <c r="O913" s="462"/>
      <c r="P913" s="462"/>
      <c r="Q913" s="462"/>
      <c r="R913" s="462"/>
      <c r="S913" s="462"/>
      <c r="T913" s="462"/>
      <c r="U913" s="462"/>
      <c r="W913" s="462"/>
      <c r="X913" s="462"/>
      <c r="Y913" s="462"/>
      <c r="Z913" s="462"/>
      <c r="AA913" s="462"/>
      <c r="AB913" s="462"/>
      <c r="AC913" s="462"/>
      <c r="AD913" s="462"/>
      <c r="AE913" s="462"/>
      <c r="AF913" s="462"/>
      <c r="AG913" s="462"/>
      <c r="AH913" s="462"/>
      <c r="AI913" s="462"/>
    </row>
    <row r="914" spans="1:35">
      <c r="A914" s="465"/>
      <c r="B914" s="465"/>
      <c r="C914" s="1024"/>
      <c r="D914" s="1015"/>
      <c r="E914" s="1015"/>
      <c r="F914" s="464"/>
      <c r="G914" s="464"/>
      <c r="H914" s="464"/>
      <c r="I914" s="1015"/>
      <c r="J914" s="465"/>
      <c r="K914" s="465"/>
      <c r="L914" s="462"/>
      <c r="M914" s="462"/>
      <c r="N914" s="462"/>
      <c r="O914" s="462"/>
      <c r="P914" s="462"/>
      <c r="Q914" s="462"/>
      <c r="R914" s="462"/>
      <c r="S914" s="462"/>
      <c r="T914" s="462"/>
      <c r="U914" s="462"/>
      <c r="W914" s="462"/>
      <c r="X914" s="462"/>
      <c r="Y914" s="462"/>
      <c r="Z914" s="462"/>
      <c r="AA914" s="462"/>
      <c r="AB914" s="462"/>
      <c r="AC914" s="462"/>
      <c r="AD914" s="462"/>
      <c r="AE914" s="462"/>
      <c r="AF914" s="462"/>
      <c r="AG914" s="462"/>
      <c r="AH914" s="462"/>
      <c r="AI914" s="462"/>
    </row>
    <row r="915" spans="1:35">
      <c r="A915" s="465"/>
      <c r="B915" s="465"/>
      <c r="C915" s="1024"/>
      <c r="D915" s="1015"/>
      <c r="E915" s="1015"/>
      <c r="F915" s="464"/>
      <c r="G915" s="464"/>
      <c r="H915" s="464"/>
      <c r="I915" s="1015"/>
      <c r="J915" s="465"/>
      <c r="K915" s="465"/>
      <c r="L915" s="462"/>
      <c r="M915" s="462"/>
      <c r="N915" s="462"/>
      <c r="O915" s="462"/>
      <c r="P915" s="462"/>
      <c r="Q915" s="462"/>
      <c r="R915" s="462"/>
      <c r="S915" s="462"/>
      <c r="T915" s="462"/>
      <c r="U915" s="462"/>
      <c r="W915" s="462"/>
      <c r="X915" s="462"/>
      <c r="Y915" s="462"/>
      <c r="Z915" s="462"/>
      <c r="AA915" s="462"/>
      <c r="AB915" s="462"/>
      <c r="AC915" s="462"/>
      <c r="AD915" s="462"/>
      <c r="AE915" s="462"/>
      <c r="AF915" s="462"/>
      <c r="AG915" s="462"/>
      <c r="AH915" s="462"/>
      <c r="AI915" s="462"/>
    </row>
    <row r="916" spans="1:35">
      <c r="A916" s="465"/>
      <c r="B916" s="465"/>
      <c r="C916" s="1024"/>
      <c r="D916" s="1015"/>
      <c r="E916" s="1015"/>
      <c r="F916" s="464"/>
      <c r="G916" s="464"/>
      <c r="H916" s="464"/>
      <c r="I916" s="1015"/>
      <c r="J916" s="465"/>
      <c r="K916" s="465"/>
      <c r="L916" s="462"/>
      <c r="M916" s="462"/>
      <c r="N916" s="462"/>
      <c r="O916" s="462"/>
      <c r="P916" s="462"/>
      <c r="Q916" s="462"/>
      <c r="R916" s="462"/>
      <c r="S916" s="462"/>
      <c r="T916" s="462"/>
      <c r="U916" s="462"/>
      <c r="W916" s="462"/>
      <c r="X916" s="462"/>
      <c r="Y916" s="462"/>
      <c r="Z916" s="462"/>
      <c r="AA916" s="462"/>
      <c r="AB916" s="462"/>
      <c r="AC916" s="462"/>
      <c r="AD916" s="462"/>
      <c r="AE916" s="462"/>
      <c r="AF916" s="462"/>
      <c r="AG916" s="462"/>
      <c r="AH916" s="462"/>
      <c r="AI916" s="462"/>
    </row>
    <row r="917" spans="1:35">
      <c r="A917" s="465"/>
      <c r="B917" s="465"/>
      <c r="C917" s="1024"/>
      <c r="D917" s="1015"/>
      <c r="E917" s="1015"/>
      <c r="F917" s="464"/>
      <c r="G917" s="464"/>
      <c r="H917" s="464"/>
      <c r="I917" s="1015"/>
      <c r="J917" s="465"/>
      <c r="K917" s="465"/>
      <c r="L917" s="462"/>
      <c r="M917" s="462"/>
      <c r="N917" s="462"/>
      <c r="O917" s="462"/>
      <c r="P917" s="462"/>
      <c r="Q917" s="462"/>
      <c r="R917" s="462"/>
      <c r="S917" s="462"/>
      <c r="T917" s="462"/>
      <c r="U917" s="462"/>
      <c r="W917" s="462"/>
      <c r="X917" s="462"/>
      <c r="Y917" s="462"/>
      <c r="Z917" s="462"/>
      <c r="AA917" s="462"/>
      <c r="AB917" s="462"/>
      <c r="AC917" s="462"/>
      <c r="AD917" s="462"/>
      <c r="AE917" s="462"/>
      <c r="AF917" s="462"/>
      <c r="AG917" s="462"/>
      <c r="AH917" s="462"/>
      <c r="AI917" s="462"/>
    </row>
    <row r="918" spans="1:35">
      <c r="A918" s="465"/>
      <c r="B918" s="465"/>
      <c r="C918" s="1024"/>
      <c r="D918" s="1015"/>
      <c r="E918" s="1015"/>
      <c r="F918" s="949"/>
      <c r="G918" s="949"/>
      <c r="H918" s="949"/>
      <c r="I918" s="1015"/>
      <c r="J918" s="465"/>
      <c r="K918" s="465"/>
      <c r="L918" s="462"/>
      <c r="M918" s="462"/>
      <c r="N918" s="462"/>
      <c r="O918" s="462"/>
      <c r="P918" s="462"/>
      <c r="Q918" s="462"/>
      <c r="R918" s="462"/>
      <c r="S918" s="462"/>
      <c r="T918" s="462"/>
      <c r="U918" s="462"/>
      <c r="W918" s="462"/>
      <c r="X918" s="462"/>
      <c r="Y918" s="462"/>
      <c r="Z918" s="462"/>
      <c r="AA918" s="462"/>
      <c r="AB918" s="462"/>
      <c r="AC918" s="462"/>
      <c r="AD918" s="462"/>
      <c r="AE918" s="462"/>
      <c r="AF918" s="462"/>
      <c r="AG918" s="462"/>
      <c r="AH918" s="462"/>
      <c r="AI918" s="462"/>
    </row>
    <row r="919" spans="1:35">
      <c r="A919" s="465"/>
      <c r="B919" s="465"/>
      <c r="C919" s="1024"/>
      <c r="D919" s="1015"/>
      <c r="E919" s="1015"/>
      <c r="F919" s="464"/>
      <c r="G919" s="464"/>
      <c r="H919" s="464"/>
      <c r="I919" s="1015"/>
      <c r="J919" s="465"/>
      <c r="K919" s="465"/>
      <c r="L919" s="462"/>
      <c r="M919" s="462"/>
      <c r="N919" s="462"/>
      <c r="O919" s="462"/>
      <c r="P919" s="462"/>
      <c r="Q919" s="462"/>
      <c r="R919" s="462"/>
      <c r="S919" s="462"/>
      <c r="T919" s="462"/>
      <c r="U919" s="462"/>
      <c r="W919" s="462"/>
      <c r="X919" s="462"/>
      <c r="Y919" s="462"/>
      <c r="Z919" s="462"/>
      <c r="AA919" s="462"/>
      <c r="AB919" s="462"/>
      <c r="AC919" s="462"/>
      <c r="AD919" s="462"/>
      <c r="AE919" s="462"/>
      <c r="AF919" s="462"/>
      <c r="AG919" s="462"/>
      <c r="AH919" s="462"/>
      <c r="AI919" s="462"/>
    </row>
    <row r="920" spans="1:35">
      <c r="A920" s="465"/>
      <c r="B920" s="465"/>
      <c r="C920" s="1024"/>
      <c r="D920" s="1015"/>
      <c r="E920" s="1015"/>
      <c r="F920" s="464"/>
      <c r="G920" s="464"/>
      <c r="H920" s="464"/>
      <c r="I920" s="1015"/>
      <c r="J920" s="465"/>
      <c r="K920" s="465"/>
      <c r="L920" s="462"/>
      <c r="M920" s="462"/>
      <c r="N920" s="462"/>
      <c r="O920" s="462"/>
      <c r="P920" s="462"/>
      <c r="Q920" s="462"/>
      <c r="R920" s="462"/>
      <c r="S920" s="462"/>
      <c r="T920" s="462"/>
      <c r="U920" s="462"/>
      <c r="W920" s="462"/>
      <c r="X920" s="462"/>
      <c r="Y920" s="462"/>
      <c r="Z920" s="462"/>
      <c r="AA920" s="462"/>
      <c r="AB920" s="462"/>
      <c r="AC920" s="462"/>
      <c r="AD920" s="462"/>
      <c r="AE920" s="462"/>
      <c r="AF920" s="462"/>
      <c r="AG920" s="462"/>
      <c r="AH920" s="462"/>
      <c r="AI920" s="462"/>
    </row>
    <row r="921" spans="1:35">
      <c r="A921" s="465"/>
      <c r="B921" s="465"/>
      <c r="C921" s="1024"/>
      <c r="D921" s="1015"/>
      <c r="E921" s="1015"/>
      <c r="F921" s="926"/>
      <c r="G921" s="926"/>
      <c r="H921" s="926"/>
      <c r="I921" s="1015"/>
      <c r="J921" s="465"/>
      <c r="K921" s="465"/>
      <c r="L921" s="462"/>
      <c r="M921" s="462"/>
      <c r="N921" s="462"/>
      <c r="O921" s="462"/>
      <c r="P921" s="462"/>
      <c r="Q921" s="462"/>
      <c r="R921" s="462"/>
      <c r="S921" s="462"/>
      <c r="T921" s="462"/>
      <c r="U921" s="462"/>
      <c r="W921" s="462"/>
      <c r="X921" s="462"/>
      <c r="Y921" s="462"/>
      <c r="Z921" s="462"/>
      <c r="AA921" s="462"/>
      <c r="AB921" s="462"/>
      <c r="AC921" s="462"/>
      <c r="AD921" s="462"/>
      <c r="AE921" s="462"/>
      <c r="AF921" s="462"/>
      <c r="AG921" s="462"/>
      <c r="AH921" s="462"/>
      <c r="AI921" s="462"/>
    </row>
    <row r="922" spans="1:35">
      <c r="A922" s="465"/>
      <c r="B922" s="465"/>
      <c r="C922" s="1024"/>
      <c r="D922" s="1015"/>
      <c r="E922" s="1015"/>
      <c r="F922" s="949"/>
      <c r="G922" s="949"/>
      <c r="H922" s="949"/>
      <c r="I922" s="1015"/>
      <c r="J922" s="465"/>
      <c r="K922" s="465"/>
      <c r="L922" s="462"/>
      <c r="M922" s="462"/>
      <c r="N922" s="462"/>
      <c r="O922" s="462"/>
      <c r="P922" s="462"/>
      <c r="Q922" s="462"/>
      <c r="R922" s="462"/>
      <c r="S922" s="462"/>
      <c r="T922" s="462"/>
      <c r="U922" s="462"/>
      <c r="W922" s="462"/>
      <c r="X922" s="462"/>
      <c r="Y922" s="462"/>
      <c r="Z922" s="462"/>
      <c r="AA922" s="462"/>
      <c r="AB922" s="462"/>
      <c r="AC922" s="462"/>
      <c r="AD922" s="462"/>
      <c r="AE922" s="462"/>
      <c r="AF922" s="462"/>
      <c r="AG922" s="462"/>
      <c r="AH922" s="462"/>
      <c r="AI922" s="462"/>
    </row>
    <row r="923" spans="1:35">
      <c r="A923" s="465"/>
      <c r="B923" s="465"/>
      <c r="C923" s="1024"/>
      <c r="D923" s="1015"/>
      <c r="E923" s="1015"/>
      <c r="F923" s="464"/>
      <c r="G923" s="464"/>
      <c r="H923" s="464"/>
      <c r="I923" s="1015"/>
      <c r="J923" s="465"/>
      <c r="K923" s="465"/>
      <c r="L923" s="462"/>
      <c r="M923" s="462"/>
      <c r="N923" s="462"/>
      <c r="O923" s="462"/>
      <c r="P923" s="462"/>
      <c r="Q923" s="462"/>
      <c r="R923" s="462"/>
      <c r="S923" s="462"/>
      <c r="T923" s="462"/>
      <c r="U923" s="462"/>
      <c r="W923" s="462"/>
      <c r="X923" s="462"/>
      <c r="Y923" s="462"/>
      <c r="Z923" s="462"/>
      <c r="AA923" s="462"/>
      <c r="AB923" s="462"/>
      <c r="AC923" s="462"/>
      <c r="AD923" s="462"/>
      <c r="AE923" s="462"/>
      <c r="AF923" s="462"/>
      <c r="AG923" s="462"/>
      <c r="AH923" s="462"/>
      <c r="AI923" s="462"/>
    </row>
    <row r="924" spans="1:35">
      <c r="A924" s="465"/>
      <c r="B924" s="465"/>
      <c r="C924" s="1024"/>
      <c r="D924" s="1015"/>
      <c r="E924" s="1015"/>
      <c r="F924" s="949"/>
      <c r="G924" s="949"/>
      <c r="H924" s="949"/>
      <c r="I924" s="1015"/>
      <c r="J924" s="465"/>
      <c r="K924" s="465"/>
      <c r="L924" s="462"/>
      <c r="M924" s="462"/>
      <c r="N924" s="462"/>
      <c r="O924" s="462"/>
      <c r="P924" s="462"/>
      <c r="Q924" s="462"/>
      <c r="R924" s="462"/>
      <c r="S924" s="462"/>
      <c r="T924" s="462"/>
      <c r="U924" s="462"/>
      <c r="W924" s="462"/>
      <c r="X924" s="462"/>
      <c r="Y924" s="462"/>
      <c r="Z924" s="462"/>
      <c r="AA924" s="462"/>
      <c r="AB924" s="462"/>
      <c r="AC924" s="462"/>
      <c r="AD924" s="462"/>
      <c r="AE924" s="462"/>
      <c r="AF924" s="462"/>
      <c r="AG924" s="462"/>
      <c r="AH924" s="462"/>
      <c r="AI924" s="462"/>
    </row>
    <row r="925" spans="1:35">
      <c r="A925" s="465"/>
      <c r="B925" s="465"/>
      <c r="C925" s="1024"/>
      <c r="D925" s="1015"/>
      <c r="E925" s="1015"/>
      <c r="F925" s="464"/>
      <c r="G925" s="464"/>
      <c r="H925" s="464"/>
      <c r="I925" s="1015"/>
      <c r="J925" s="465"/>
      <c r="K925" s="465"/>
      <c r="L925" s="462"/>
      <c r="M925" s="462"/>
      <c r="N925" s="462"/>
      <c r="O925" s="462"/>
      <c r="P925" s="462"/>
      <c r="Q925" s="462"/>
      <c r="R925" s="462"/>
      <c r="S925" s="462"/>
      <c r="T925" s="462"/>
      <c r="U925" s="462"/>
      <c r="W925" s="462"/>
      <c r="X925" s="462"/>
      <c r="Y925" s="462"/>
      <c r="Z925" s="462"/>
      <c r="AA925" s="462"/>
      <c r="AB925" s="462"/>
      <c r="AC925" s="462"/>
      <c r="AD925" s="462"/>
      <c r="AE925" s="462"/>
      <c r="AF925" s="462"/>
      <c r="AG925" s="462"/>
      <c r="AH925" s="462"/>
      <c r="AI925" s="462"/>
    </row>
    <row r="926" spans="1:35">
      <c r="A926" s="465"/>
      <c r="B926" s="465"/>
      <c r="C926" s="1024"/>
      <c r="D926" s="1015"/>
      <c r="E926" s="1015"/>
      <c r="F926" s="949"/>
      <c r="G926" s="949"/>
      <c r="H926" s="949"/>
      <c r="I926" s="1015"/>
      <c r="J926" s="465"/>
      <c r="K926" s="465"/>
      <c r="L926" s="462"/>
      <c r="M926" s="462"/>
      <c r="N926" s="462"/>
      <c r="O926" s="462"/>
      <c r="P926" s="462"/>
      <c r="Q926" s="462"/>
      <c r="R926" s="462"/>
      <c r="S926" s="462"/>
      <c r="T926" s="462"/>
      <c r="U926" s="462"/>
      <c r="W926" s="462"/>
      <c r="X926" s="462"/>
      <c r="Y926" s="462"/>
      <c r="Z926" s="462"/>
      <c r="AA926" s="462"/>
      <c r="AB926" s="462"/>
      <c r="AC926" s="462"/>
      <c r="AD926" s="462"/>
      <c r="AE926" s="462"/>
      <c r="AF926" s="462"/>
      <c r="AG926" s="462"/>
      <c r="AH926" s="462"/>
      <c r="AI926" s="462"/>
    </row>
    <row r="927" spans="1:35">
      <c r="A927" s="465"/>
      <c r="B927" s="465"/>
      <c r="C927" s="1024"/>
      <c r="D927" s="1015"/>
      <c r="E927" s="1015"/>
      <c r="F927" s="464"/>
      <c r="G927" s="464"/>
      <c r="H927" s="464"/>
      <c r="I927" s="1015"/>
      <c r="J927" s="465"/>
      <c r="K927" s="465"/>
      <c r="L927" s="462"/>
      <c r="M927" s="462"/>
      <c r="N927" s="462"/>
      <c r="O927" s="462"/>
      <c r="P927" s="462"/>
      <c r="Q927" s="462"/>
      <c r="R927" s="462"/>
      <c r="S927" s="462"/>
      <c r="T927" s="462"/>
      <c r="U927" s="462"/>
      <c r="W927" s="462"/>
      <c r="X927" s="462"/>
      <c r="Y927" s="462"/>
      <c r="Z927" s="462"/>
      <c r="AA927" s="462"/>
      <c r="AB927" s="462"/>
      <c r="AC927" s="462"/>
      <c r="AD927" s="462"/>
      <c r="AE927" s="462"/>
      <c r="AF927" s="462"/>
      <c r="AG927" s="462"/>
      <c r="AH927" s="462"/>
      <c r="AI927" s="462"/>
    </row>
    <row r="928" spans="1:35">
      <c r="A928" s="465"/>
      <c r="B928" s="465"/>
      <c r="C928" s="1024"/>
      <c r="D928" s="1015"/>
      <c r="E928" s="1015"/>
      <c r="F928" s="949"/>
      <c r="G928" s="949"/>
      <c r="H928" s="949"/>
      <c r="I928" s="1015"/>
      <c r="J928" s="465"/>
      <c r="K928" s="465"/>
      <c r="L928" s="462"/>
      <c r="M928" s="462"/>
      <c r="N928" s="462"/>
      <c r="O928" s="462"/>
      <c r="P928" s="462"/>
      <c r="Q928" s="462"/>
      <c r="R928" s="462"/>
      <c r="S928" s="462"/>
      <c r="T928" s="462"/>
      <c r="U928" s="462"/>
      <c r="W928" s="462"/>
      <c r="X928" s="462"/>
      <c r="Y928" s="462"/>
      <c r="Z928" s="462"/>
      <c r="AA928" s="462"/>
      <c r="AB928" s="462"/>
      <c r="AC928" s="462"/>
      <c r="AD928" s="462"/>
      <c r="AE928" s="462"/>
      <c r="AF928" s="462"/>
      <c r="AG928" s="462"/>
      <c r="AH928" s="462"/>
      <c r="AI928" s="462"/>
    </row>
    <row r="929" spans="1:35">
      <c r="A929" s="465"/>
      <c r="B929" s="465"/>
      <c r="C929" s="1024"/>
      <c r="D929" s="1015"/>
      <c r="E929" s="1015"/>
      <c r="F929" s="464"/>
      <c r="G929" s="464"/>
      <c r="H929" s="464"/>
      <c r="I929" s="1015"/>
      <c r="J929" s="465"/>
      <c r="K929" s="465"/>
      <c r="L929" s="462"/>
      <c r="M929" s="462"/>
      <c r="N929" s="462"/>
      <c r="O929" s="462"/>
      <c r="P929" s="462"/>
      <c r="Q929" s="462"/>
      <c r="R929" s="462"/>
      <c r="S929" s="462"/>
      <c r="T929" s="462"/>
      <c r="U929" s="462"/>
      <c r="W929" s="462"/>
      <c r="X929" s="462"/>
      <c r="Y929" s="462"/>
      <c r="Z929" s="462"/>
      <c r="AA929" s="462"/>
      <c r="AB929" s="462"/>
      <c r="AC929" s="462"/>
      <c r="AD929" s="462"/>
      <c r="AE929" s="462"/>
      <c r="AF929" s="462"/>
      <c r="AG929" s="462"/>
      <c r="AH929" s="462"/>
      <c r="AI929" s="462"/>
    </row>
    <row r="930" spans="1:35">
      <c r="A930" s="465"/>
      <c r="B930" s="465"/>
      <c r="C930" s="1024"/>
      <c r="D930" s="1015"/>
      <c r="E930" s="1015"/>
      <c r="F930" s="464"/>
      <c r="G930" s="464"/>
      <c r="H930" s="464"/>
      <c r="I930" s="1015"/>
      <c r="J930" s="465"/>
      <c r="K930" s="465"/>
      <c r="L930" s="462"/>
      <c r="M930" s="462"/>
      <c r="N930" s="462"/>
      <c r="O930" s="462"/>
      <c r="P930" s="462"/>
      <c r="Q930" s="462"/>
      <c r="R930" s="462"/>
      <c r="S930" s="462"/>
      <c r="T930" s="462"/>
      <c r="U930" s="462"/>
      <c r="W930" s="462"/>
      <c r="X930" s="462"/>
      <c r="Y930" s="462"/>
      <c r="Z930" s="462"/>
      <c r="AA930" s="462"/>
      <c r="AB930" s="462"/>
      <c r="AC930" s="462"/>
      <c r="AD930" s="462"/>
      <c r="AE930" s="462"/>
      <c r="AF930" s="462"/>
      <c r="AG930" s="462"/>
      <c r="AH930" s="462"/>
      <c r="AI930" s="462"/>
    </row>
    <row r="931" spans="1:35">
      <c r="A931" s="465"/>
      <c r="B931" s="465"/>
      <c r="C931" s="1024"/>
      <c r="D931" s="1015"/>
      <c r="E931" s="1015"/>
      <c r="F931" s="464"/>
      <c r="G931" s="464"/>
      <c r="H931" s="464"/>
      <c r="I931" s="1015"/>
      <c r="J931" s="465"/>
      <c r="K931" s="465"/>
      <c r="L931" s="462"/>
      <c r="M931" s="462"/>
      <c r="N931" s="462"/>
      <c r="O931" s="462"/>
      <c r="P931" s="462"/>
      <c r="Q931" s="462"/>
      <c r="R931" s="462"/>
      <c r="S931" s="462"/>
      <c r="T931" s="462"/>
      <c r="U931" s="462"/>
      <c r="W931" s="462"/>
      <c r="X931" s="462"/>
      <c r="Y931" s="462"/>
      <c r="Z931" s="462"/>
      <c r="AA931" s="462"/>
      <c r="AB931" s="462"/>
      <c r="AC931" s="462"/>
      <c r="AD931" s="462"/>
      <c r="AE931" s="462"/>
      <c r="AF931" s="462"/>
      <c r="AG931" s="462"/>
      <c r="AH931" s="462"/>
      <c r="AI931" s="462"/>
    </row>
    <row r="932" spans="1:35">
      <c r="A932" s="465"/>
      <c r="B932" s="465"/>
      <c r="C932" s="1024"/>
      <c r="D932" s="1015"/>
      <c r="E932" s="1015"/>
      <c r="F932" s="464"/>
      <c r="G932" s="464"/>
      <c r="H932" s="464"/>
      <c r="I932" s="1015"/>
      <c r="J932" s="465"/>
      <c r="K932" s="465"/>
      <c r="L932" s="462"/>
      <c r="M932" s="462"/>
      <c r="N932" s="462"/>
      <c r="O932" s="462"/>
      <c r="P932" s="462"/>
      <c r="Q932" s="462"/>
      <c r="R932" s="462"/>
      <c r="S932" s="462"/>
      <c r="T932" s="462"/>
      <c r="U932" s="462"/>
      <c r="W932" s="462"/>
      <c r="X932" s="462"/>
      <c r="Y932" s="462"/>
      <c r="Z932" s="462"/>
      <c r="AA932" s="462"/>
      <c r="AB932" s="462"/>
      <c r="AC932" s="462"/>
      <c r="AD932" s="462"/>
      <c r="AE932" s="462"/>
      <c r="AF932" s="462"/>
      <c r="AG932" s="462"/>
      <c r="AH932" s="462"/>
      <c r="AI932" s="462"/>
    </row>
    <row r="933" spans="1:35">
      <c r="A933" s="465"/>
      <c r="B933" s="465"/>
      <c r="C933" s="1024"/>
      <c r="D933" s="1015"/>
      <c r="E933" s="1015"/>
      <c r="F933" s="464"/>
      <c r="G933" s="464"/>
      <c r="H933" s="464"/>
      <c r="I933" s="1015"/>
      <c r="J933" s="465"/>
      <c r="K933" s="465"/>
      <c r="L933" s="462"/>
      <c r="M933" s="462"/>
      <c r="N933" s="462"/>
      <c r="O933" s="462"/>
      <c r="P933" s="462"/>
      <c r="Q933" s="462"/>
      <c r="R933" s="462"/>
      <c r="S933" s="462"/>
      <c r="T933" s="462"/>
      <c r="U933" s="462"/>
      <c r="W933" s="462"/>
      <c r="X933" s="462"/>
      <c r="Y933" s="462"/>
      <c r="Z933" s="462"/>
      <c r="AA933" s="462"/>
      <c r="AB933" s="462"/>
      <c r="AC933" s="462"/>
      <c r="AD933" s="462"/>
      <c r="AE933" s="462"/>
      <c r="AF933" s="462"/>
      <c r="AG933" s="462"/>
      <c r="AH933" s="462"/>
      <c r="AI933" s="462"/>
    </row>
    <row r="934" spans="1:35">
      <c r="A934" s="465"/>
      <c r="B934" s="465"/>
      <c r="C934" s="1024"/>
      <c r="D934" s="1015"/>
      <c r="E934" s="1015"/>
      <c r="F934" s="464"/>
      <c r="G934" s="464"/>
      <c r="H934" s="464"/>
      <c r="I934" s="1015"/>
      <c r="J934" s="465"/>
      <c r="K934" s="465"/>
      <c r="L934" s="462"/>
      <c r="M934" s="462"/>
      <c r="N934" s="462"/>
      <c r="O934" s="462"/>
      <c r="P934" s="462"/>
      <c r="Q934" s="462"/>
      <c r="R934" s="462"/>
      <c r="S934" s="462"/>
      <c r="T934" s="462"/>
      <c r="U934" s="462"/>
      <c r="W934" s="462"/>
      <c r="X934" s="462"/>
      <c r="Y934" s="462"/>
      <c r="Z934" s="462"/>
      <c r="AA934" s="462"/>
      <c r="AB934" s="462"/>
      <c r="AC934" s="462"/>
      <c r="AD934" s="462"/>
      <c r="AE934" s="462"/>
      <c r="AF934" s="462"/>
      <c r="AG934" s="462"/>
      <c r="AH934" s="462"/>
      <c r="AI934" s="462"/>
    </row>
    <row r="935" spans="1:35">
      <c r="A935" s="465"/>
      <c r="B935" s="465"/>
      <c r="C935" s="1024"/>
      <c r="D935" s="1015"/>
      <c r="E935" s="1015"/>
      <c r="F935" s="464"/>
      <c r="G935" s="464"/>
      <c r="H935" s="464"/>
      <c r="I935" s="1015"/>
      <c r="J935" s="465"/>
      <c r="K935" s="465"/>
      <c r="L935" s="462"/>
      <c r="M935" s="462"/>
      <c r="N935" s="462"/>
      <c r="O935" s="462"/>
      <c r="P935" s="462"/>
      <c r="Q935" s="462"/>
      <c r="R935" s="462"/>
      <c r="S935" s="462"/>
      <c r="T935" s="462"/>
      <c r="U935" s="462"/>
      <c r="W935" s="462"/>
      <c r="X935" s="462"/>
      <c r="Y935" s="462"/>
      <c r="Z935" s="462"/>
      <c r="AA935" s="462"/>
      <c r="AB935" s="462"/>
      <c r="AC935" s="462"/>
      <c r="AD935" s="462"/>
      <c r="AE935" s="462"/>
      <c r="AF935" s="462"/>
      <c r="AG935" s="462"/>
      <c r="AH935" s="462"/>
      <c r="AI935" s="462"/>
    </row>
    <row r="936" spans="1:35">
      <c r="A936" s="465"/>
      <c r="B936" s="465"/>
      <c r="C936" s="1024"/>
      <c r="D936" s="1015"/>
      <c r="E936" s="1015"/>
      <c r="F936" s="464"/>
      <c r="G936" s="464"/>
      <c r="H936" s="464"/>
      <c r="I936" s="1015"/>
      <c r="J936" s="465"/>
      <c r="K936" s="465"/>
      <c r="L936" s="462"/>
      <c r="M936" s="462"/>
      <c r="N936" s="462"/>
      <c r="O936" s="462"/>
      <c r="P936" s="462"/>
      <c r="Q936" s="462"/>
      <c r="R936" s="462"/>
      <c r="S936" s="462"/>
      <c r="T936" s="462"/>
      <c r="U936" s="462"/>
      <c r="W936" s="462"/>
      <c r="X936" s="462"/>
      <c r="Y936" s="462"/>
      <c r="Z936" s="462"/>
      <c r="AA936" s="462"/>
      <c r="AB936" s="462"/>
      <c r="AC936" s="462"/>
      <c r="AD936" s="462"/>
      <c r="AE936" s="462"/>
      <c r="AF936" s="462"/>
      <c r="AG936" s="462"/>
      <c r="AH936" s="462"/>
      <c r="AI936" s="462"/>
    </row>
    <row r="937" spans="1:35">
      <c r="A937" s="465"/>
      <c r="B937" s="465"/>
      <c r="C937" s="1024"/>
      <c r="D937" s="1015"/>
      <c r="E937" s="1015"/>
      <c r="F937" s="949"/>
      <c r="G937" s="949"/>
      <c r="H937" s="949"/>
      <c r="I937" s="1015"/>
      <c r="J937" s="465"/>
      <c r="K937" s="465"/>
      <c r="L937" s="462"/>
      <c r="M937" s="462"/>
      <c r="N937" s="462"/>
      <c r="O937" s="462"/>
      <c r="P937" s="462"/>
      <c r="Q937" s="462"/>
      <c r="R937" s="462"/>
      <c r="S937" s="462"/>
      <c r="T937" s="462"/>
      <c r="U937" s="462"/>
      <c r="W937" s="462"/>
      <c r="X937" s="462"/>
      <c r="Y937" s="462"/>
      <c r="Z937" s="462"/>
      <c r="AA937" s="462"/>
      <c r="AB937" s="462"/>
      <c r="AC937" s="462"/>
      <c r="AD937" s="462"/>
      <c r="AE937" s="462"/>
      <c r="AF937" s="462"/>
      <c r="AG937" s="462"/>
      <c r="AH937" s="462"/>
      <c r="AI937" s="462"/>
    </row>
    <row r="938" spans="1:35">
      <c r="A938" s="465"/>
      <c r="B938" s="465"/>
      <c r="C938" s="1024"/>
      <c r="D938" s="1015"/>
      <c r="E938" s="1015"/>
      <c r="F938" s="464"/>
      <c r="G938" s="464"/>
      <c r="H938" s="464"/>
      <c r="I938" s="1015"/>
      <c r="J938" s="465"/>
      <c r="K938" s="465"/>
      <c r="L938" s="462"/>
      <c r="M938" s="462"/>
      <c r="N938" s="462"/>
      <c r="O938" s="462"/>
      <c r="P938" s="462"/>
      <c r="Q938" s="462"/>
      <c r="R938" s="462"/>
      <c r="S938" s="462"/>
      <c r="T938" s="462"/>
      <c r="U938" s="462"/>
      <c r="W938" s="462"/>
      <c r="X938" s="462"/>
      <c r="Y938" s="462"/>
      <c r="Z938" s="462"/>
      <c r="AA938" s="462"/>
      <c r="AB938" s="462"/>
      <c r="AC938" s="462"/>
      <c r="AD938" s="462"/>
      <c r="AE938" s="462"/>
      <c r="AF938" s="462"/>
      <c r="AG938" s="462"/>
      <c r="AH938" s="462"/>
      <c r="AI938" s="462"/>
    </row>
    <row r="939" spans="1:35">
      <c r="A939" s="465"/>
      <c r="B939" s="465"/>
      <c r="C939" s="1024"/>
      <c r="D939" s="1015"/>
      <c r="E939" s="1015"/>
      <c r="F939" s="464"/>
      <c r="G939" s="464"/>
      <c r="H939" s="464"/>
      <c r="I939" s="1015"/>
      <c r="J939" s="465"/>
      <c r="K939" s="465"/>
      <c r="L939" s="462"/>
      <c r="M939" s="462"/>
      <c r="N939" s="462"/>
      <c r="O939" s="462"/>
      <c r="P939" s="462"/>
      <c r="Q939" s="462"/>
      <c r="R939" s="462"/>
      <c r="S939" s="462"/>
      <c r="T939" s="462"/>
      <c r="U939" s="462"/>
      <c r="W939" s="462"/>
      <c r="X939" s="462"/>
      <c r="Y939" s="462"/>
      <c r="Z939" s="462"/>
      <c r="AA939" s="462"/>
      <c r="AB939" s="462"/>
      <c r="AC939" s="462"/>
      <c r="AD939" s="462"/>
      <c r="AE939" s="462"/>
      <c r="AF939" s="462"/>
      <c r="AG939" s="462"/>
      <c r="AH939" s="462"/>
      <c r="AI939" s="462"/>
    </row>
    <row r="940" spans="1:35">
      <c r="A940" s="465"/>
      <c r="B940" s="465"/>
      <c r="C940" s="1024"/>
      <c r="D940" s="1015"/>
      <c r="E940" s="1015"/>
      <c r="F940" s="949"/>
      <c r="G940" s="949"/>
      <c r="H940" s="949"/>
      <c r="I940" s="1015"/>
      <c r="J940" s="465"/>
      <c r="K940" s="465"/>
      <c r="L940" s="462"/>
      <c r="M940" s="462"/>
      <c r="N940" s="462"/>
      <c r="O940" s="462"/>
      <c r="P940" s="462"/>
      <c r="Q940" s="462"/>
      <c r="R940" s="462"/>
      <c r="S940" s="462"/>
      <c r="T940" s="462"/>
      <c r="U940" s="462"/>
      <c r="W940" s="462"/>
      <c r="X940" s="462"/>
      <c r="Y940" s="462"/>
      <c r="Z940" s="462"/>
      <c r="AA940" s="462"/>
      <c r="AB940" s="462"/>
      <c r="AC940" s="462"/>
      <c r="AD940" s="462"/>
      <c r="AE940" s="462"/>
      <c r="AF940" s="462"/>
      <c r="AG940" s="462"/>
      <c r="AH940" s="462"/>
      <c r="AI940" s="462"/>
    </row>
    <row r="941" spans="1:35">
      <c r="A941" s="465"/>
      <c r="B941" s="465"/>
      <c r="C941" s="1024"/>
      <c r="D941" s="1015"/>
      <c r="E941" s="1015"/>
      <c r="F941" s="464"/>
      <c r="G941" s="464"/>
      <c r="H941" s="464"/>
      <c r="I941" s="1015"/>
      <c r="J941" s="465"/>
      <c r="K941" s="465"/>
      <c r="L941" s="462"/>
      <c r="M941" s="462"/>
      <c r="N941" s="462"/>
      <c r="O941" s="462"/>
      <c r="P941" s="462"/>
      <c r="Q941" s="462"/>
      <c r="R941" s="462"/>
      <c r="S941" s="462"/>
      <c r="T941" s="462"/>
      <c r="U941" s="462"/>
      <c r="W941" s="462"/>
      <c r="X941" s="462"/>
      <c r="Y941" s="462"/>
      <c r="Z941" s="462"/>
      <c r="AA941" s="462"/>
      <c r="AB941" s="462"/>
      <c r="AC941" s="462"/>
      <c r="AD941" s="462"/>
      <c r="AE941" s="462"/>
      <c r="AF941" s="462"/>
      <c r="AG941" s="462"/>
      <c r="AH941" s="462"/>
      <c r="AI941" s="462"/>
    </row>
    <row r="942" spans="1:35">
      <c r="A942" s="465"/>
      <c r="B942" s="465"/>
      <c r="C942" s="1024"/>
      <c r="D942" s="1015"/>
      <c r="E942" s="1015"/>
      <c r="F942" s="949"/>
      <c r="G942" s="949"/>
      <c r="H942" s="949"/>
      <c r="I942" s="1015"/>
      <c r="J942" s="465"/>
      <c r="K942" s="465"/>
      <c r="L942" s="462"/>
      <c r="M942" s="462"/>
      <c r="N942" s="462"/>
      <c r="O942" s="462"/>
      <c r="P942" s="462"/>
      <c r="Q942" s="462"/>
      <c r="R942" s="462"/>
      <c r="S942" s="462"/>
      <c r="T942" s="462"/>
      <c r="U942" s="462"/>
      <c r="W942" s="462"/>
      <c r="X942" s="462"/>
      <c r="Y942" s="462"/>
      <c r="Z942" s="462"/>
      <c r="AA942" s="462"/>
      <c r="AB942" s="462"/>
      <c r="AC942" s="462"/>
      <c r="AD942" s="462"/>
      <c r="AE942" s="462"/>
      <c r="AF942" s="462"/>
      <c r="AG942" s="462"/>
      <c r="AH942" s="462"/>
      <c r="AI942" s="462"/>
    </row>
    <row r="943" spans="1:35">
      <c r="A943" s="465"/>
      <c r="B943" s="465"/>
      <c r="C943" s="1024"/>
      <c r="D943" s="1015"/>
      <c r="E943" s="1015"/>
      <c r="F943" s="464"/>
      <c r="G943" s="464"/>
      <c r="H943" s="464"/>
      <c r="I943" s="1015"/>
      <c r="J943" s="465"/>
      <c r="K943" s="465"/>
      <c r="L943" s="462"/>
      <c r="M943" s="462"/>
      <c r="N943" s="462"/>
      <c r="O943" s="462"/>
      <c r="P943" s="462"/>
      <c r="Q943" s="462"/>
      <c r="R943" s="462"/>
      <c r="S943" s="462"/>
      <c r="T943" s="462"/>
      <c r="U943" s="462"/>
      <c r="W943" s="462"/>
      <c r="X943" s="462"/>
      <c r="Y943" s="462"/>
      <c r="Z943" s="462"/>
      <c r="AA943" s="462"/>
      <c r="AB943" s="462"/>
      <c r="AC943" s="462"/>
      <c r="AD943" s="462"/>
      <c r="AE943" s="462"/>
      <c r="AF943" s="462"/>
      <c r="AG943" s="462"/>
      <c r="AH943" s="462"/>
      <c r="AI943" s="462"/>
    </row>
    <row r="944" spans="1:35">
      <c r="A944" s="465"/>
      <c r="B944" s="465"/>
      <c r="C944" s="1024"/>
      <c r="D944" s="1015"/>
      <c r="E944" s="1015"/>
      <c r="F944" s="949"/>
      <c r="G944" s="949"/>
      <c r="H944" s="949"/>
      <c r="I944" s="1015"/>
      <c r="J944" s="465"/>
      <c r="K944" s="465"/>
      <c r="L944" s="462"/>
      <c r="M944" s="462"/>
      <c r="N944" s="462"/>
      <c r="O944" s="462"/>
      <c r="P944" s="462"/>
      <c r="Q944" s="462"/>
      <c r="R944" s="462"/>
      <c r="S944" s="462"/>
      <c r="T944" s="462"/>
      <c r="U944" s="462"/>
      <c r="W944" s="462"/>
      <c r="X944" s="462"/>
      <c r="Y944" s="462"/>
      <c r="Z944" s="462"/>
      <c r="AA944" s="462"/>
      <c r="AB944" s="462"/>
      <c r="AC944" s="462"/>
      <c r="AD944" s="462"/>
      <c r="AE944" s="462"/>
      <c r="AF944" s="462"/>
      <c r="AG944" s="462"/>
      <c r="AH944" s="462"/>
      <c r="AI944" s="462"/>
    </row>
    <row r="945" spans="1:35">
      <c r="A945" s="465"/>
      <c r="B945" s="465"/>
      <c r="C945" s="1024"/>
      <c r="D945" s="1015"/>
      <c r="E945" s="1015"/>
      <c r="F945" s="932"/>
      <c r="G945" s="932"/>
      <c r="H945" s="932"/>
      <c r="I945" s="1015"/>
      <c r="J945" s="465"/>
      <c r="K945" s="465"/>
      <c r="L945" s="462"/>
      <c r="M945" s="462"/>
      <c r="N945" s="462"/>
      <c r="O945" s="462"/>
      <c r="P945" s="462"/>
      <c r="Q945" s="462"/>
      <c r="R945" s="462"/>
      <c r="S945" s="462"/>
      <c r="T945" s="462"/>
      <c r="U945" s="462"/>
      <c r="W945" s="462"/>
      <c r="X945" s="462"/>
      <c r="Y945" s="462"/>
      <c r="Z945" s="462"/>
      <c r="AA945" s="462"/>
      <c r="AB945" s="462"/>
      <c r="AC945" s="462"/>
      <c r="AD945" s="462"/>
      <c r="AE945" s="462"/>
      <c r="AF945" s="462"/>
      <c r="AG945" s="462"/>
      <c r="AH945" s="462"/>
      <c r="AI945" s="462"/>
    </row>
    <row r="946" spans="1:35">
      <c r="A946" s="465"/>
      <c r="B946" s="465"/>
      <c r="C946" s="1024"/>
      <c r="D946" s="1015"/>
      <c r="E946" s="1015"/>
      <c r="F946" s="949"/>
      <c r="G946" s="949"/>
      <c r="H946" s="949"/>
      <c r="I946" s="1015"/>
      <c r="J946" s="465"/>
      <c r="K946" s="465"/>
      <c r="L946" s="462"/>
      <c r="M946" s="462"/>
      <c r="N946" s="462"/>
      <c r="O946" s="462"/>
      <c r="P946" s="462"/>
      <c r="Q946" s="462"/>
      <c r="R946" s="462"/>
      <c r="S946" s="462"/>
      <c r="T946" s="462"/>
      <c r="U946" s="462"/>
      <c r="W946" s="462"/>
      <c r="X946" s="462"/>
      <c r="Y946" s="462"/>
      <c r="Z946" s="462"/>
      <c r="AA946" s="462"/>
      <c r="AB946" s="462"/>
      <c r="AC946" s="462"/>
      <c r="AD946" s="462"/>
      <c r="AE946" s="462"/>
      <c r="AF946" s="462"/>
      <c r="AG946" s="462"/>
      <c r="AH946" s="462"/>
      <c r="AI946" s="462"/>
    </row>
    <row r="947" spans="1:35">
      <c r="A947" s="465"/>
      <c r="B947" s="465"/>
      <c r="C947" s="1024"/>
      <c r="D947" s="1015"/>
      <c r="E947" s="1015"/>
      <c r="F947" s="932"/>
      <c r="G947" s="932"/>
      <c r="H947" s="932"/>
      <c r="I947" s="1015"/>
      <c r="J947" s="465"/>
      <c r="K947" s="465"/>
      <c r="L947" s="462"/>
      <c r="M947" s="462"/>
      <c r="N947" s="462"/>
      <c r="O947" s="462"/>
      <c r="P947" s="462"/>
      <c r="Q947" s="462"/>
      <c r="R947" s="462"/>
      <c r="S947" s="462"/>
      <c r="T947" s="462"/>
      <c r="U947" s="462"/>
      <c r="W947" s="462"/>
      <c r="X947" s="462"/>
      <c r="Y947" s="462"/>
      <c r="Z947" s="462"/>
      <c r="AA947" s="462"/>
      <c r="AB947" s="462"/>
      <c r="AC947" s="462"/>
      <c r="AD947" s="462"/>
      <c r="AE947" s="462"/>
      <c r="AF947" s="462"/>
      <c r="AG947" s="462"/>
      <c r="AH947" s="462"/>
      <c r="AI947" s="462"/>
    </row>
    <row r="948" spans="1:35">
      <c r="A948" s="465"/>
      <c r="B948" s="465"/>
      <c r="C948" s="1024"/>
      <c r="D948" s="1015"/>
      <c r="E948" s="1015"/>
      <c r="F948" s="932"/>
      <c r="G948" s="932"/>
      <c r="H948" s="932"/>
      <c r="I948" s="1015"/>
      <c r="J948" s="465"/>
      <c r="K948" s="465"/>
      <c r="L948" s="462"/>
      <c r="M948" s="462"/>
      <c r="N948" s="462"/>
      <c r="O948" s="462"/>
      <c r="P948" s="462"/>
      <c r="Q948" s="462"/>
      <c r="R948" s="462"/>
      <c r="S948" s="462"/>
      <c r="T948" s="462"/>
      <c r="U948" s="462"/>
      <c r="W948" s="462"/>
      <c r="X948" s="462"/>
      <c r="Y948" s="462"/>
      <c r="Z948" s="462"/>
      <c r="AA948" s="462"/>
      <c r="AB948" s="462"/>
      <c r="AC948" s="462"/>
      <c r="AD948" s="462"/>
      <c r="AE948" s="462"/>
      <c r="AF948" s="462"/>
      <c r="AG948" s="462"/>
      <c r="AH948" s="462"/>
      <c r="AI948" s="462"/>
    </row>
    <row r="949" spans="1:35">
      <c r="A949" s="465"/>
      <c r="B949" s="465"/>
      <c r="C949" s="1024"/>
      <c r="D949" s="1015"/>
      <c r="E949" s="1015"/>
      <c r="F949" s="932"/>
      <c r="G949" s="932"/>
      <c r="H949" s="932"/>
      <c r="I949" s="1015"/>
      <c r="J949" s="465"/>
      <c r="K949" s="465"/>
      <c r="L949" s="462"/>
      <c r="M949" s="462"/>
      <c r="N949" s="462"/>
      <c r="O949" s="462"/>
      <c r="P949" s="462"/>
      <c r="Q949" s="462"/>
      <c r="R949" s="462"/>
      <c r="S949" s="462"/>
      <c r="T949" s="462"/>
      <c r="U949" s="462"/>
      <c r="W949" s="462"/>
      <c r="X949" s="462"/>
      <c r="Y949" s="462"/>
      <c r="Z949" s="462"/>
      <c r="AA949" s="462"/>
      <c r="AB949" s="462"/>
      <c r="AC949" s="462"/>
      <c r="AD949" s="462"/>
      <c r="AE949" s="462"/>
      <c r="AF949" s="462"/>
      <c r="AG949" s="462"/>
      <c r="AH949" s="462"/>
      <c r="AI949" s="462"/>
    </row>
    <row r="950" spans="1:35">
      <c r="A950" s="465"/>
      <c r="B950" s="465"/>
      <c r="C950" s="1024"/>
      <c r="D950" s="1015"/>
      <c r="E950" s="1015"/>
      <c r="F950" s="932"/>
      <c r="G950" s="932"/>
      <c r="H950" s="932"/>
      <c r="I950" s="1015"/>
      <c r="J950" s="465"/>
      <c r="K950" s="465"/>
      <c r="L950" s="462"/>
      <c r="M950" s="462"/>
      <c r="N950" s="462"/>
      <c r="O950" s="462"/>
      <c r="P950" s="462"/>
      <c r="Q950" s="462"/>
      <c r="R950" s="462"/>
      <c r="S950" s="462"/>
      <c r="T950" s="462"/>
      <c r="U950" s="462"/>
      <c r="W950" s="462"/>
      <c r="X950" s="462"/>
      <c r="Y950" s="462"/>
      <c r="Z950" s="462"/>
      <c r="AA950" s="462"/>
      <c r="AB950" s="462"/>
      <c r="AC950" s="462"/>
      <c r="AD950" s="462"/>
      <c r="AE950" s="462"/>
      <c r="AF950" s="462"/>
      <c r="AG950" s="462"/>
      <c r="AH950" s="462"/>
      <c r="AI950" s="462"/>
    </row>
    <row r="951" spans="1:35">
      <c r="A951" s="465"/>
      <c r="B951" s="465"/>
      <c r="C951" s="1024"/>
      <c r="D951" s="1015"/>
      <c r="E951" s="1015"/>
      <c r="F951" s="932"/>
      <c r="G951" s="932"/>
      <c r="H951" s="932"/>
      <c r="I951" s="1015"/>
      <c r="J951" s="465"/>
      <c r="K951" s="465"/>
      <c r="L951" s="462"/>
      <c r="M951" s="462"/>
      <c r="N951" s="462"/>
      <c r="O951" s="462"/>
      <c r="P951" s="462"/>
      <c r="Q951" s="462"/>
      <c r="R951" s="462"/>
      <c r="S951" s="462"/>
      <c r="T951" s="462"/>
      <c r="U951" s="462"/>
      <c r="W951" s="462"/>
      <c r="X951" s="462"/>
      <c r="Y951" s="462"/>
      <c r="Z951" s="462"/>
      <c r="AA951" s="462"/>
      <c r="AB951" s="462"/>
      <c r="AC951" s="462"/>
      <c r="AD951" s="462"/>
      <c r="AE951" s="462"/>
      <c r="AF951" s="462"/>
      <c r="AG951" s="462"/>
      <c r="AH951" s="462"/>
      <c r="AI951" s="462"/>
    </row>
    <row r="952" spans="1:35">
      <c r="A952" s="465"/>
      <c r="B952" s="465"/>
      <c r="C952" s="1024"/>
      <c r="D952" s="1015"/>
      <c r="E952" s="1015"/>
      <c r="F952" s="932"/>
      <c r="G952" s="932"/>
      <c r="H952" s="932"/>
      <c r="I952" s="1015"/>
      <c r="J952" s="465"/>
      <c r="K952" s="465"/>
      <c r="L952" s="462"/>
      <c r="M952" s="462"/>
      <c r="N952" s="462"/>
      <c r="O952" s="462"/>
      <c r="P952" s="462"/>
      <c r="Q952" s="462"/>
      <c r="R952" s="462"/>
      <c r="S952" s="462"/>
      <c r="T952" s="462"/>
      <c r="U952" s="462"/>
      <c r="W952" s="462"/>
      <c r="X952" s="462"/>
      <c r="Y952" s="462"/>
      <c r="Z952" s="462"/>
      <c r="AA952" s="462"/>
      <c r="AB952" s="462"/>
      <c r="AC952" s="462"/>
      <c r="AD952" s="462"/>
      <c r="AE952" s="462"/>
      <c r="AF952" s="462"/>
      <c r="AG952" s="462"/>
      <c r="AH952" s="462"/>
      <c r="AI952" s="462"/>
    </row>
    <row r="953" spans="1:35">
      <c r="A953" s="465"/>
      <c r="B953" s="465"/>
      <c r="C953" s="1024"/>
      <c r="D953" s="1015"/>
      <c r="E953" s="1015"/>
      <c r="F953" s="932"/>
      <c r="G953" s="932"/>
      <c r="H953" s="932"/>
      <c r="I953" s="1015"/>
      <c r="J953" s="465"/>
      <c r="K953" s="465"/>
      <c r="L953" s="462"/>
      <c r="M953" s="462"/>
      <c r="N953" s="462"/>
      <c r="O953" s="462"/>
      <c r="P953" s="462"/>
      <c r="Q953" s="462"/>
      <c r="R953" s="462"/>
      <c r="S953" s="462"/>
      <c r="T953" s="462"/>
      <c r="U953" s="462"/>
      <c r="W953" s="462"/>
      <c r="X953" s="462"/>
      <c r="Y953" s="462"/>
      <c r="Z953" s="462"/>
      <c r="AA953" s="462"/>
      <c r="AB953" s="462"/>
      <c r="AC953" s="462"/>
      <c r="AD953" s="462"/>
      <c r="AE953" s="462"/>
      <c r="AF953" s="462"/>
      <c r="AG953" s="462"/>
      <c r="AH953" s="462"/>
      <c r="AI953" s="462"/>
    </row>
    <row r="954" spans="1:35">
      <c r="A954" s="465"/>
      <c r="B954" s="465"/>
      <c r="C954" s="1024"/>
      <c r="D954" s="1015"/>
      <c r="E954" s="1015"/>
      <c r="F954" s="932"/>
      <c r="G954" s="932"/>
      <c r="H954" s="932"/>
      <c r="I954" s="1015"/>
      <c r="J954" s="465"/>
      <c r="K954" s="465"/>
      <c r="L954" s="462"/>
      <c r="M954" s="462"/>
      <c r="N954" s="462"/>
      <c r="O954" s="462"/>
      <c r="P954" s="462"/>
      <c r="Q954" s="462"/>
      <c r="R954" s="462"/>
      <c r="S954" s="462"/>
      <c r="T954" s="462"/>
      <c r="U954" s="462"/>
      <c r="W954" s="462"/>
      <c r="X954" s="462"/>
      <c r="Y954" s="462"/>
      <c r="Z954" s="462"/>
      <c r="AA954" s="462"/>
      <c r="AB954" s="462"/>
      <c r="AC954" s="462"/>
      <c r="AD954" s="462"/>
      <c r="AE954" s="462"/>
      <c r="AF954" s="462"/>
      <c r="AG954" s="462"/>
      <c r="AH954" s="462"/>
      <c r="AI954" s="462"/>
    </row>
    <row r="955" spans="1:35">
      <c r="A955" s="465"/>
      <c r="B955" s="465"/>
      <c r="C955" s="1024"/>
      <c r="D955" s="1015"/>
      <c r="E955" s="1015"/>
      <c r="F955" s="932"/>
      <c r="G955" s="932"/>
      <c r="H955" s="932"/>
      <c r="I955" s="1015"/>
      <c r="J955" s="465"/>
      <c r="K955" s="465"/>
      <c r="L955" s="462"/>
      <c r="M955" s="462"/>
      <c r="N955" s="462"/>
      <c r="O955" s="462"/>
      <c r="P955" s="462"/>
      <c r="Q955" s="462"/>
      <c r="R955" s="462"/>
      <c r="S955" s="462"/>
      <c r="T955" s="462"/>
      <c r="U955" s="462"/>
      <c r="W955" s="462"/>
      <c r="X955" s="462"/>
      <c r="Y955" s="462"/>
      <c r="Z955" s="462"/>
      <c r="AA955" s="462"/>
      <c r="AB955" s="462"/>
      <c r="AC955" s="462"/>
      <c r="AD955" s="462"/>
      <c r="AE955" s="462"/>
      <c r="AF955" s="462"/>
      <c r="AG955" s="462"/>
      <c r="AH955" s="462"/>
      <c r="AI955" s="462"/>
    </row>
    <row r="956" spans="1:35">
      <c r="A956" s="465"/>
      <c r="B956" s="465"/>
      <c r="C956" s="1024"/>
      <c r="D956" s="1015"/>
      <c r="E956" s="1015"/>
      <c r="F956" s="932"/>
      <c r="G956" s="932"/>
      <c r="H956" s="932"/>
      <c r="I956" s="1015"/>
      <c r="J956" s="465"/>
      <c r="K956" s="465"/>
      <c r="L956" s="462"/>
      <c r="M956" s="462"/>
      <c r="N956" s="462"/>
      <c r="O956" s="462"/>
      <c r="P956" s="462"/>
      <c r="Q956" s="462"/>
      <c r="R956" s="462"/>
      <c r="S956" s="462"/>
      <c r="T956" s="462"/>
      <c r="U956" s="462"/>
      <c r="W956" s="462"/>
      <c r="X956" s="462"/>
      <c r="Y956" s="462"/>
      <c r="Z956" s="462"/>
      <c r="AA956" s="462"/>
      <c r="AB956" s="462"/>
      <c r="AC956" s="462"/>
      <c r="AD956" s="462"/>
      <c r="AE956" s="462"/>
      <c r="AF956" s="462"/>
      <c r="AG956" s="462"/>
      <c r="AH956" s="462"/>
      <c r="AI956" s="462"/>
    </row>
    <row r="957" spans="1:35">
      <c r="A957" s="465"/>
      <c r="B957" s="465"/>
      <c r="C957" s="1024"/>
      <c r="D957" s="1015"/>
      <c r="E957" s="1015"/>
      <c r="F957" s="932"/>
      <c r="G957" s="932"/>
      <c r="H957" s="932"/>
      <c r="I957" s="1015"/>
      <c r="J957" s="465"/>
      <c r="K957" s="465"/>
      <c r="L957" s="462"/>
      <c r="M957" s="462"/>
      <c r="N957" s="462"/>
      <c r="O957" s="462"/>
      <c r="P957" s="462"/>
      <c r="Q957" s="462"/>
      <c r="R957" s="462"/>
      <c r="S957" s="462"/>
      <c r="T957" s="462"/>
      <c r="U957" s="462"/>
      <c r="W957" s="462"/>
      <c r="X957" s="462"/>
      <c r="Y957" s="462"/>
      <c r="Z957" s="462"/>
      <c r="AA957" s="462"/>
      <c r="AB957" s="462"/>
      <c r="AC957" s="462"/>
      <c r="AD957" s="462"/>
      <c r="AE957" s="462"/>
      <c r="AF957" s="462"/>
      <c r="AG957" s="462"/>
      <c r="AH957" s="462"/>
      <c r="AI957" s="462"/>
    </row>
    <row r="958" spans="1:35">
      <c r="A958" s="465"/>
      <c r="B958" s="465"/>
      <c r="C958" s="1024"/>
      <c r="D958" s="1015"/>
      <c r="E958" s="1015"/>
      <c r="F958" s="932"/>
      <c r="G958" s="932"/>
      <c r="H958" s="932"/>
      <c r="I958" s="1015"/>
      <c r="J958" s="465"/>
      <c r="K958" s="465"/>
      <c r="L958" s="462"/>
      <c r="M958" s="462"/>
      <c r="N958" s="462"/>
      <c r="O958" s="462"/>
      <c r="P958" s="462"/>
      <c r="Q958" s="462"/>
      <c r="R958" s="462"/>
      <c r="S958" s="462"/>
      <c r="T958" s="462"/>
      <c r="U958" s="462"/>
      <c r="W958" s="462"/>
      <c r="X958" s="462"/>
      <c r="Y958" s="462"/>
      <c r="Z958" s="462"/>
      <c r="AA958" s="462"/>
      <c r="AB958" s="462"/>
      <c r="AC958" s="462"/>
      <c r="AD958" s="462"/>
      <c r="AE958" s="462"/>
      <c r="AF958" s="462"/>
      <c r="AG958" s="462"/>
      <c r="AH958" s="462"/>
      <c r="AI958" s="462"/>
    </row>
    <row r="959" spans="1:35">
      <c r="A959" s="465"/>
      <c r="B959" s="465"/>
      <c r="C959" s="1024"/>
      <c r="D959" s="1015"/>
      <c r="E959" s="1015"/>
      <c r="F959" s="932"/>
      <c r="G959" s="932"/>
      <c r="H959" s="932"/>
      <c r="I959" s="1015"/>
      <c r="J959" s="465"/>
      <c r="K959" s="465"/>
      <c r="L959" s="462"/>
      <c r="M959" s="462"/>
      <c r="N959" s="462"/>
      <c r="O959" s="462"/>
      <c r="P959" s="462"/>
      <c r="Q959" s="462"/>
      <c r="R959" s="462"/>
      <c r="S959" s="462"/>
      <c r="T959" s="462"/>
      <c r="U959" s="462"/>
      <c r="W959" s="462"/>
      <c r="X959" s="462"/>
      <c r="Y959" s="462"/>
      <c r="Z959" s="462"/>
      <c r="AA959" s="462"/>
      <c r="AB959" s="462"/>
      <c r="AC959" s="462"/>
      <c r="AD959" s="462"/>
      <c r="AE959" s="462"/>
      <c r="AF959" s="462"/>
      <c r="AG959" s="462"/>
      <c r="AH959" s="462"/>
      <c r="AI959" s="462"/>
    </row>
    <row r="960" spans="1:35">
      <c r="A960" s="465"/>
      <c r="B960" s="465"/>
      <c r="C960" s="1024"/>
      <c r="D960" s="1015"/>
      <c r="E960" s="1015"/>
      <c r="F960" s="932"/>
      <c r="G960" s="932"/>
      <c r="H960" s="932"/>
      <c r="I960" s="1015"/>
      <c r="J960" s="465"/>
      <c r="K960" s="465"/>
      <c r="L960" s="462"/>
      <c r="M960" s="462"/>
      <c r="N960" s="462"/>
      <c r="O960" s="462"/>
      <c r="P960" s="462"/>
      <c r="Q960" s="462"/>
      <c r="R960" s="462"/>
      <c r="S960" s="462"/>
      <c r="T960" s="462"/>
      <c r="U960" s="462"/>
      <c r="W960" s="462"/>
      <c r="X960" s="462"/>
      <c r="Y960" s="462"/>
      <c r="Z960" s="462"/>
      <c r="AA960" s="462"/>
      <c r="AB960" s="462"/>
      <c r="AC960" s="462"/>
      <c r="AD960" s="462"/>
      <c r="AE960" s="462"/>
      <c r="AF960" s="462"/>
      <c r="AG960" s="462"/>
      <c r="AH960" s="462"/>
      <c r="AI960" s="462"/>
    </row>
    <row r="961" spans="1:35">
      <c r="A961" s="465"/>
      <c r="B961" s="465"/>
      <c r="C961" s="1024"/>
      <c r="D961" s="1015"/>
      <c r="E961" s="1015"/>
      <c r="F961" s="932"/>
      <c r="G961" s="932"/>
      <c r="H961" s="932"/>
      <c r="I961" s="1015"/>
      <c r="J961" s="465"/>
      <c r="K961" s="465"/>
      <c r="L961" s="462"/>
      <c r="M961" s="462"/>
      <c r="N961" s="462"/>
      <c r="O961" s="462"/>
      <c r="P961" s="462"/>
      <c r="Q961" s="462"/>
      <c r="R961" s="462"/>
      <c r="S961" s="462"/>
      <c r="T961" s="462"/>
      <c r="U961" s="462"/>
      <c r="W961" s="462"/>
      <c r="X961" s="462"/>
      <c r="Y961" s="462"/>
      <c r="Z961" s="462"/>
      <c r="AA961" s="462"/>
      <c r="AB961" s="462"/>
      <c r="AC961" s="462"/>
      <c r="AD961" s="462"/>
      <c r="AE961" s="462"/>
      <c r="AF961" s="462"/>
      <c r="AG961" s="462"/>
      <c r="AH961" s="462"/>
      <c r="AI961" s="462"/>
    </row>
    <row r="962" spans="1:35">
      <c r="A962" s="465"/>
      <c r="B962" s="465"/>
      <c r="C962" s="1024"/>
      <c r="D962" s="1015"/>
      <c r="E962" s="1015"/>
      <c r="F962" s="932"/>
      <c r="G962" s="932"/>
      <c r="H962" s="932"/>
      <c r="I962" s="1015"/>
      <c r="J962" s="465"/>
      <c r="K962" s="465"/>
      <c r="L962" s="462"/>
      <c r="M962" s="462"/>
      <c r="N962" s="462"/>
      <c r="O962" s="462"/>
      <c r="P962" s="462"/>
      <c r="Q962" s="462"/>
      <c r="R962" s="462"/>
      <c r="S962" s="462"/>
      <c r="T962" s="462"/>
      <c r="U962" s="462"/>
      <c r="W962" s="462"/>
      <c r="X962" s="462"/>
      <c r="Y962" s="462"/>
      <c r="Z962" s="462"/>
      <c r="AA962" s="462"/>
      <c r="AB962" s="462"/>
      <c r="AC962" s="462"/>
      <c r="AD962" s="462"/>
      <c r="AE962" s="462"/>
      <c r="AF962" s="462"/>
      <c r="AG962" s="462"/>
      <c r="AH962" s="462"/>
      <c r="AI962" s="462"/>
    </row>
    <row r="963" spans="1:35">
      <c r="A963" s="465"/>
      <c r="B963" s="465"/>
      <c r="C963" s="1024"/>
      <c r="D963" s="1015"/>
      <c r="E963" s="1015"/>
      <c r="F963" s="932"/>
      <c r="G963" s="932"/>
      <c r="H963" s="932"/>
      <c r="I963" s="1015"/>
      <c r="J963" s="465"/>
      <c r="K963" s="465"/>
      <c r="L963" s="462"/>
      <c r="M963" s="462"/>
      <c r="N963" s="462"/>
      <c r="O963" s="462"/>
      <c r="P963" s="462"/>
      <c r="Q963" s="462"/>
      <c r="R963" s="462"/>
      <c r="S963" s="462"/>
      <c r="T963" s="462"/>
      <c r="U963" s="462"/>
      <c r="W963" s="462"/>
      <c r="X963" s="462"/>
      <c r="Y963" s="462"/>
      <c r="Z963" s="462"/>
      <c r="AA963" s="462"/>
      <c r="AB963" s="462"/>
      <c r="AC963" s="462"/>
      <c r="AD963" s="462"/>
      <c r="AE963" s="462"/>
      <c r="AF963" s="462"/>
      <c r="AG963" s="462"/>
      <c r="AH963" s="462"/>
      <c r="AI963" s="462"/>
    </row>
    <row r="964" spans="1:35">
      <c r="A964" s="465"/>
      <c r="B964" s="465"/>
      <c r="C964" s="1024"/>
      <c r="D964" s="1015"/>
      <c r="E964" s="1015"/>
      <c r="F964" s="932"/>
      <c r="G964" s="932"/>
      <c r="H964" s="932"/>
      <c r="I964" s="1015"/>
      <c r="J964" s="465"/>
      <c r="K964" s="465"/>
      <c r="L964" s="462"/>
      <c r="M964" s="462"/>
      <c r="N964" s="462"/>
      <c r="O964" s="462"/>
      <c r="P964" s="462"/>
      <c r="Q964" s="462"/>
      <c r="R964" s="462"/>
      <c r="S964" s="462"/>
      <c r="T964" s="462"/>
      <c r="U964" s="462"/>
      <c r="W964" s="462"/>
      <c r="X964" s="462"/>
      <c r="Y964" s="462"/>
      <c r="Z964" s="462"/>
      <c r="AA964" s="462"/>
      <c r="AB964" s="462"/>
      <c r="AC964" s="462"/>
      <c r="AD964" s="462"/>
      <c r="AE964" s="462"/>
      <c r="AF964" s="462"/>
      <c r="AG964" s="462"/>
      <c r="AH964" s="462"/>
      <c r="AI964" s="462"/>
    </row>
    <row r="965" spans="1:35">
      <c r="A965" s="465"/>
      <c r="B965" s="465"/>
      <c r="C965" s="1024"/>
      <c r="D965" s="1015"/>
      <c r="E965" s="1015"/>
      <c r="F965" s="932"/>
      <c r="G965" s="932"/>
      <c r="H965" s="932"/>
      <c r="I965" s="1015"/>
      <c r="J965" s="465"/>
      <c r="K965" s="465"/>
      <c r="L965" s="462"/>
      <c r="M965" s="462"/>
      <c r="N965" s="462"/>
      <c r="O965" s="462"/>
      <c r="P965" s="462"/>
      <c r="Q965" s="462"/>
      <c r="R965" s="462"/>
      <c r="S965" s="462"/>
      <c r="T965" s="462"/>
      <c r="U965" s="462"/>
      <c r="W965" s="462"/>
      <c r="X965" s="462"/>
      <c r="Y965" s="462"/>
      <c r="Z965" s="462"/>
      <c r="AA965" s="462"/>
      <c r="AB965" s="462"/>
      <c r="AC965" s="462"/>
      <c r="AD965" s="462"/>
      <c r="AE965" s="462"/>
      <c r="AF965" s="462"/>
      <c r="AG965" s="462"/>
      <c r="AH965" s="462"/>
      <c r="AI965" s="462"/>
    </row>
    <row r="966" spans="1:35">
      <c r="A966" s="465"/>
      <c r="B966" s="465"/>
      <c r="C966" s="1024"/>
      <c r="D966" s="1015"/>
      <c r="E966" s="1015"/>
      <c r="F966" s="949"/>
      <c r="G966" s="949"/>
      <c r="H966" s="949"/>
      <c r="I966" s="1015"/>
      <c r="J966" s="465"/>
      <c r="K966" s="465"/>
      <c r="L966" s="462"/>
      <c r="M966" s="462"/>
      <c r="N966" s="462"/>
      <c r="O966" s="462"/>
      <c r="P966" s="462"/>
      <c r="Q966" s="462"/>
      <c r="R966" s="462"/>
      <c r="S966" s="462"/>
      <c r="T966" s="462"/>
      <c r="U966" s="462"/>
      <c r="W966" s="462"/>
      <c r="X966" s="462"/>
      <c r="Y966" s="462"/>
      <c r="Z966" s="462"/>
      <c r="AA966" s="462"/>
      <c r="AB966" s="462"/>
      <c r="AC966" s="462"/>
      <c r="AD966" s="462"/>
      <c r="AE966" s="462"/>
      <c r="AF966" s="462"/>
      <c r="AG966" s="462"/>
      <c r="AH966" s="462"/>
      <c r="AI966" s="462"/>
    </row>
    <row r="967" spans="1:35">
      <c r="A967" s="465"/>
      <c r="B967" s="465"/>
      <c r="C967" s="1024"/>
      <c r="D967" s="1015"/>
      <c r="E967" s="1015"/>
      <c r="F967" s="932"/>
      <c r="G967" s="932"/>
      <c r="H967" s="932"/>
      <c r="I967" s="1015"/>
      <c r="J967" s="465"/>
      <c r="K967" s="465"/>
      <c r="L967" s="462"/>
      <c r="M967" s="462"/>
      <c r="N967" s="462"/>
      <c r="O967" s="462"/>
      <c r="P967" s="462"/>
      <c r="Q967" s="462"/>
      <c r="R967" s="462"/>
      <c r="S967" s="462"/>
      <c r="T967" s="462"/>
      <c r="U967" s="462"/>
      <c r="W967" s="462"/>
      <c r="X967" s="462"/>
      <c r="Y967" s="462"/>
      <c r="Z967" s="462"/>
      <c r="AA967" s="462"/>
      <c r="AB967" s="462"/>
      <c r="AC967" s="462"/>
      <c r="AD967" s="462"/>
      <c r="AE967" s="462"/>
      <c r="AF967" s="462"/>
      <c r="AG967" s="462"/>
      <c r="AH967" s="462"/>
      <c r="AI967" s="462"/>
    </row>
    <row r="968" spans="1:35">
      <c r="A968" s="465"/>
      <c r="B968" s="465"/>
      <c r="C968" s="1024"/>
      <c r="D968" s="1015"/>
      <c r="E968" s="1015"/>
      <c r="F968" s="932"/>
      <c r="G968" s="932"/>
      <c r="H968" s="932"/>
      <c r="I968" s="1015"/>
      <c r="J968" s="465"/>
      <c r="K968" s="465"/>
      <c r="L968" s="462"/>
      <c r="M968" s="462"/>
      <c r="N968" s="462"/>
      <c r="O968" s="462"/>
      <c r="P968" s="462"/>
      <c r="Q968" s="462"/>
      <c r="R968" s="462"/>
      <c r="S968" s="462"/>
      <c r="T968" s="462"/>
      <c r="U968" s="462"/>
      <c r="W968" s="462"/>
      <c r="X968" s="462"/>
      <c r="Y968" s="462"/>
      <c r="Z968" s="462"/>
      <c r="AA968" s="462"/>
      <c r="AB968" s="462"/>
      <c r="AC968" s="462"/>
      <c r="AD968" s="462"/>
      <c r="AE968" s="462"/>
      <c r="AF968" s="462"/>
      <c r="AG968" s="462"/>
      <c r="AH968" s="462"/>
      <c r="AI968" s="462"/>
    </row>
    <row r="969" spans="1:35">
      <c r="A969" s="465"/>
      <c r="B969" s="465"/>
      <c r="C969" s="1024"/>
      <c r="D969" s="1015"/>
      <c r="E969" s="1015"/>
      <c r="F969" s="932"/>
      <c r="G969" s="932"/>
      <c r="H969" s="932"/>
      <c r="I969" s="1015"/>
      <c r="J969" s="465"/>
      <c r="K969" s="465"/>
      <c r="L969" s="462"/>
      <c r="M969" s="462"/>
      <c r="N969" s="462"/>
      <c r="O969" s="462"/>
      <c r="P969" s="462"/>
      <c r="Q969" s="462"/>
      <c r="R969" s="462"/>
      <c r="S969" s="462"/>
      <c r="T969" s="462"/>
      <c r="U969" s="462"/>
      <c r="W969" s="462"/>
      <c r="X969" s="462"/>
      <c r="Y969" s="462"/>
      <c r="Z969" s="462"/>
      <c r="AA969" s="462"/>
      <c r="AB969" s="462"/>
      <c r="AC969" s="462"/>
      <c r="AD969" s="462"/>
      <c r="AE969" s="462"/>
      <c r="AF969" s="462"/>
      <c r="AG969" s="462"/>
      <c r="AH969" s="462"/>
      <c r="AI969" s="462"/>
    </row>
    <row r="970" spans="1:35">
      <c r="A970" s="465"/>
      <c r="B970" s="465"/>
      <c r="C970" s="1024"/>
      <c r="D970" s="1015"/>
      <c r="E970" s="1015"/>
      <c r="F970" s="932"/>
      <c r="G970" s="932"/>
      <c r="H970" s="932"/>
      <c r="I970" s="1015"/>
      <c r="J970" s="465"/>
      <c r="K970" s="465"/>
      <c r="L970" s="462"/>
      <c r="M970" s="462"/>
      <c r="N970" s="462"/>
      <c r="O970" s="462"/>
      <c r="P970" s="462"/>
      <c r="Q970" s="462"/>
      <c r="R970" s="462"/>
      <c r="S970" s="462"/>
      <c r="T970" s="462"/>
      <c r="U970" s="462"/>
      <c r="W970" s="462"/>
      <c r="X970" s="462"/>
      <c r="Y970" s="462"/>
      <c r="Z970" s="462"/>
      <c r="AA970" s="462"/>
      <c r="AB970" s="462"/>
      <c r="AC970" s="462"/>
      <c r="AD970" s="462"/>
      <c r="AE970" s="462"/>
      <c r="AF970" s="462"/>
      <c r="AG970" s="462"/>
      <c r="AH970" s="462"/>
      <c r="AI970" s="462"/>
    </row>
    <row r="971" spans="1:35">
      <c r="A971" s="465"/>
      <c r="B971" s="465"/>
      <c r="C971" s="1024"/>
      <c r="D971" s="1015"/>
      <c r="E971" s="1015"/>
      <c r="F971" s="932"/>
      <c r="G971" s="932"/>
      <c r="H971" s="932"/>
      <c r="I971" s="1015"/>
      <c r="J971" s="465"/>
      <c r="K971" s="465"/>
      <c r="L971" s="462"/>
      <c r="M971" s="462"/>
      <c r="N971" s="462"/>
      <c r="O971" s="462"/>
      <c r="P971" s="462"/>
      <c r="Q971" s="462"/>
      <c r="R971" s="462"/>
      <c r="S971" s="462"/>
      <c r="T971" s="462"/>
      <c r="U971" s="462"/>
      <c r="W971" s="462"/>
      <c r="X971" s="462"/>
      <c r="Y971" s="462"/>
      <c r="Z971" s="462"/>
      <c r="AA971" s="462"/>
      <c r="AB971" s="462"/>
      <c r="AC971" s="462"/>
      <c r="AD971" s="462"/>
      <c r="AE971" s="462"/>
      <c r="AF971" s="462"/>
      <c r="AG971" s="462"/>
      <c r="AH971" s="462"/>
      <c r="AI971" s="462"/>
    </row>
    <row r="972" spans="1:35">
      <c r="A972" s="465"/>
      <c r="B972" s="465"/>
      <c r="C972" s="1024"/>
      <c r="D972" s="1015"/>
      <c r="E972" s="1015"/>
      <c r="F972" s="932"/>
      <c r="G972" s="932"/>
      <c r="H972" s="932"/>
      <c r="I972" s="1015"/>
      <c r="J972" s="465"/>
      <c r="K972" s="465"/>
      <c r="L972" s="462"/>
      <c r="M972" s="462"/>
      <c r="N972" s="462"/>
      <c r="O972" s="462"/>
      <c r="P972" s="462"/>
      <c r="Q972" s="462"/>
      <c r="R972" s="462"/>
      <c r="S972" s="462"/>
      <c r="T972" s="462"/>
      <c r="U972" s="462"/>
      <c r="W972" s="462"/>
      <c r="X972" s="462"/>
      <c r="Y972" s="462"/>
      <c r="Z972" s="462"/>
      <c r="AA972" s="462"/>
      <c r="AB972" s="462"/>
      <c r="AC972" s="462"/>
      <c r="AD972" s="462"/>
      <c r="AE972" s="462"/>
      <c r="AF972" s="462"/>
      <c r="AG972" s="462"/>
      <c r="AH972" s="462"/>
      <c r="AI972" s="462"/>
    </row>
    <row r="973" spans="1:35">
      <c r="A973" s="465"/>
      <c r="B973" s="465"/>
      <c r="C973" s="1024"/>
      <c r="D973" s="1015"/>
      <c r="E973" s="1015"/>
      <c r="F973" s="949"/>
      <c r="G973" s="949"/>
      <c r="H973" s="949"/>
      <c r="I973" s="1015"/>
      <c r="J973" s="465"/>
      <c r="K973" s="465"/>
      <c r="L973" s="462"/>
      <c r="M973" s="462"/>
      <c r="N973" s="462"/>
      <c r="O973" s="462"/>
      <c r="P973" s="462"/>
      <c r="Q973" s="462"/>
      <c r="R973" s="462"/>
      <c r="S973" s="462"/>
      <c r="T973" s="462"/>
      <c r="U973" s="462"/>
      <c r="W973" s="462"/>
      <c r="X973" s="462"/>
      <c r="Y973" s="462"/>
      <c r="Z973" s="462"/>
      <c r="AA973" s="462"/>
      <c r="AB973" s="462"/>
      <c r="AC973" s="462"/>
      <c r="AD973" s="462"/>
      <c r="AE973" s="462"/>
      <c r="AF973" s="462"/>
      <c r="AG973" s="462"/>
      <c r="AH973" s="462"/>
      <c r="AI973" s="462"/>
    </row>
    <row r="974" spans="1:35">
      <c r="A974" s="465"/>
      <c r="B974" s="465"/>
      <c r="C974" s="1024"/>
      <c r="D974" s="1015"/>
      <c r="E974" s="1015"/>
      <c r="F974" s="949"/>
      <c r="G974" s="949"/>
      <c r="H974" s="949"/>
      <c r="I974" s="1015"/>
      <c r="J974" s="465"/>
      <c r="K974" s="465"/>
      <c r="L974" s="462"/>
      <c r="M974" s="462"/>
      <c r="N974" s="462"/>
      <c r="O974" s="462"/>
      <c r="P974" s="462"/>
      <c r="Q974" s="462"/>
      <c r="R974" s="462"/>
      <c r="S974" s="462"/>
      <c r="T974" s="462"/>
      <c r="U974" s="462"/>
      <c r="W974" s="462"/>
      <c r="X974" s="462"/>
      <c r="Y974" s="462"/>
      <c r="Z974" s="462"/>
      <c r="AA974" s="462"/>
      <c r="AB974" s="462"/>
      <c r="AC974" s="462"/>
      <c r="AD974" s="462"/>
      <c r="AE974" s="462"/>
      <c r="AF974" s="462"/>
      <c r="AG974" s="462"/>
      <c r="AH974" s="462"/>
      <c r="AI974" s="462"/>
    </row>
    <row r="975" spans="1:35">
      <c r="A975" s="465"/>
      <c r="B975" s="465"/>
      <c r="C975" s="1024"/>
      <c r="D975" s="1015"/>
      <c r="E975" s="1015"/>
      <c r="F975" s="949"/>
      <c r="G975" s="949"/>
      <c r="H975" s="949"/>
      <c r="I975" s="1015"/>
      <c r="J975" s="465"/>
      <c r="K975" s="465"/>
      <c r="L975" s="462"/>
      <c r="M975" s="462"/>
      <c r="N975" s="462"/>
      <c r="O975" s="462"/>
      <c r="P975" s="462"/>
      <c r="Q975" s="462"/>
      <c r="R975" s="462"/>
      <c r="S975" s="462"/>
      <c r="T975" s="462"/>
      <c r="U975" s="462"/>
      <c r="W975" s="462"/>
      <c r="X975" s="462"/>
      <c r="Y975" s="462"/>
      <c r="Z975" s="462"/>
      <c r="AA975" s="462"/>
      <c r="AB975" s="462"/>
      <c r="AC975" s="462"/>
      <c r="AD975" s="462"/>
      <c r="AE975" s="462"/>
      <c r="AF975" s="462"/>
      <c r="AG975" s="462"/>
      <c r="AH975" s="462"/>
      <c r="AI975" s="462"/>
    </row>
    <row r="976" spans="1:35">
      <c r="A976" s="465"/>
      <c r="B976" s="465"/>
      <c r="C976" s="1024"/>
      <c r="D976" s="1015"/>
      <c r="E976" s="1015"/>
      <c r="F976" s="932"/>
      <c r="G976" s="932"/>
      <c r="H976" s="932"/>
      <c r="I976" s="1015"/>
      <c r="J976" s="465"/>
      <c r="K976" s="465"/>
      <c r="L976" s="462"/>
      <c r="M976" s="462"/>
      <c r="N976" s="462"/>
      <c r="O976" s="462"/>
      <c r="P976" s="462"/>
      <c r="Q976" s="462"/>
      <c r="R976" s="462"/>
      <c r="S976" s="462"/>
      <c r="T976" s="462"/>
      <c r="U976" s="462"/>
      <c r="W976" s="462"/>
      <c r="X976" s="462"/>
      <c r="Y976" s="462"/>
      <c r="Z976" s="462"/>
      <c r="AA976" s="462"/>
      <c r="AB976" s="462"/>
      <c r="AC976" s="462"/>
      <c r="AD976" s="462"/>
      <c r="AE976" s="462"/>
      <c r="AF976" s="462"/>
      <c r="AG976" s="462"/>
      <c r="AH976" s="462"/>
      <c r="AI976" s="462"/>
    </row>
    <row r="977" spans="1:35">
      <c r="A977" s="465"/>
      <c r="B977" s="465"/>
      <c r="C977" s="1024"/>
      <c r="D977" s="1015"/>
      <c r="E977" s="1015"/>
      <c r="F977" s="932"/>
      <c r="G977" s="932"/>
      <c r="H977" s="932"/>
      <c r="I977" s="1015"/>
      <c r="J977" s="465"/>
      <c r="K977" s="465"/>
      <c r="L977" s="462"/>
      <c r="M977" s="462"/>
      <c r="N977" s="462"/>
      <c r="O977" s="462"/>
      <c r="P977" s="462"/>
      <c r="Q977" s="462"/>
      <c r="R977" s="462"/>
      <c r="S977" s="462"/>
      <c r="T977" s="462"/>
      <c r="U977" s="462"/>
      <c r="W977" s="462"/>
      <c r="X977" s="462"/>
      <c r="Y977" s="462"/>
      <c r="Z977" s="462"/>
      <c r="AA977" s="462"/>
      <c r="AB977" s="462"/>
      <c r="AC977" s="462"/>
      <c r="AD977" s="462"/>
      <c r="AE977" s="462"/>
      <c r="AF977" s="462"/>
      <c r="AG977" s="462"/>
      <c r="AH977" s="462"/>
      <c r="AI977" s="462"/>
    </row>
    <row r="978" spans="1:35">
      <c r="A978" s="465"/>
      <c r="B978" s="465"/>
      <c r="C978" s="1024"/>
      <c r="D978" s="1015"/>
      <c r="E978" s="1015"/>
      <c r="F978" s="949"/>
      <c r="G978" s="949"/>
      <c r="H978" s="949"/>
      <c r="I978" s="1015"/>
      <c r="J978" s="465"/>
      <c r="K978" s="465"/>
      <c r="L978" s="462"/>
      <c r="M978" s="462"/>
      <c r="N978" s="462"/>
      <c r="O978" s="462"/>
      <c r="P978" s="462"/>
      <c r="Q978" s="462"/>
      <c r="R978" s="462"/>
      <c r="S978" s="462"/>
      <c r="T978" s="462"/>
      <c r="U978" s="462"/>
      <c r="W978" s="462"/>
      <c r="X978" s="462"/>
      <c r="Y978" s="462"/>
      <c r="Z978" s="462"/>
      <c r="AA978" s="462"/>
      <c r="AB978" s="462"/>
      <c r="AC978" s="462"/>
      <c r="AD978" s="462"/>
      <c r="AE978" s="462"/>
      <c r="AF978" s="462"/>
      <c r="AG978" s="462"/>
      <c r="AH978" s="462"/>
      <c r="AI978" s="462"/>
    </row>
    <row r="979" spans="1:35">
      <c r="A979" s="465"/>
      <c r="B979" s="465"/>
      <c r="C979" s="1024"/>
      <c r="D979" s="1015"/>
      <c r="E979" s="1015"/>
      <c r="F979" s="949"/>
      <c r="G979" s="949"/>
      <c r="H979" s="949"/>
      <c r="I979" s="1015"/>
      <c r="J979" s="465"/>
      <c r="K979" s="465"/>
      <c r="L979" s="462"/>
      <c r="M979" s="462"/>
      <c r="N979" s="462"/>
      <c r="O979" s="462"/>
      <c r="P979" s="462"/>
      <c r="Q979" s="462"/>
      <c r="R979" s="462"/>
      <c r="S979" s="462"/>
      <c r="T979" s="462"/>
      <c r="U979" s="462"/>
      <c r="W979" s="462"/>
      <c r="X979" s="462"/>
      <c r="Y979" s="462"/>
      <c r="Z979" s="462"/>
      <c r="AA979" s="462"/>
      <c r="AB979" s="462"/>
      <c r="AC979" s="462"/>
      <c r="AD979" s="462"/>
      <c r="AE979" s="462"/>
      <c r="AF979" s="462"/>
      <c r="AG979" s="462"/>
      <c r="AH979" s="462"/>
      <c r="AI979" s="462"/>
    </row>
    <row r="980" spans="1:35">
      <c r="A980" s="465"/>
      <c r="B980" s="465"/>
      <c r="C980" s="1024"/>
      <c r="D980" s="1015"/>
      <c r="E980" s="1015"/>
      <c r="F980" s="949"/>
      <c r="G980" s="949"/>
      <c r="H980" s="949"/>
      <c r="I980" s="1015"/>
      <c r="J980" s="465"/>
      <c r="K980" s="465"/>
      <c r="L980" s="462"/>
      <c r="M980" s="462"/>
      <c r="N980" s="462"/>
      <c r="O980" s="462"/>
      <c r="P980" s="462"/>
      <c r="Q980" s="462"/>
      <c r="R980" s="462"/>
      <c r="S980" s="462"/>
      <c r="T980" s="462"/>
      <c r="U980" s="462"/>
      <c r="W980" s="462"/>
      <c r="X980" s="462"/>
      <c r="Y980" s="462"/>
      <c r="Z980" s="462"/>
      <c r="AA980" s="462"/>
      <c r="AB980" s="462"/>
      <c r="AC980" s="462"/>
      <c r="AD980" s="462"/>
      <c r="AE980" s="462"/>
      <c r="AF980" s="462"/>
      <c r="AG980" s="462"/>
      <c r="AH980" s="462"/>
      <c r="AI980" s="462"/>
    </row>
    <row r="981" spans="1:35">
      <c r="A981" s="465"/>
      <c r="B981" s="465"/>
      <c r="C981" s="1024"/>
      <c r="D981" s="1015"/>
      <c r="E981" s="1015"/>
      <c r="F981" s="949"/>
      <c r="G981" s="949"/>
      <c r="H981" s="949"/>
      <c r="I981" s="1015"/>
      <c r="J981" s="465"/>
      <c r="K981" s="465"/>
      <c r="L981" s="462"/>
      <c r="M981" s="462"/>
      <c r="N981" s="462"/>
      <c r="O981" s="462"/>
      <c r="P981" s="462"/>
      <c r="Q981" s="462"/>
      <c r="R981" s="462"/>
      <c r="S981" s="462"/>
      <c r="T981" s="462"/>
      <c r="U981" s="462"/>
      <c r="W981" s="462"/>
      <c r="X981" s="462"/>
      <c r="Y981" s="462"/>
      <c r="Z981" s="462"/>
      <c r="AA981" s="462"/>
      <c r="AB981" s="462"/>
      <c r="AC981" s="462"/>
      <c r="AD981" s="462"/>
      <c r="AE981" s="462"/>
      <c r="AF981" s="462"/>
      <c r="AG981" s="462"/>
      <c r="AH981" s="462"/>
      <c r="AI981" s="462"/>
    </row>
    <row r="982" spans="1:35">
      <c r="A982" s="465"/>
      <c r="B982" s="465"/>
      <c r="C982" s="1024"/>
      <c r="D982" s="1015"/>
      <c r="E982" s="1015"/>
      <c r="F982" s="464"/>
      <c r="G982" s="464"/>
      <c r="H982" s="464"/>
      <c r="I982" s="1015"/>
      <c r="J982" s="465"/>
      <c r="K982" s="465"/>
      <c r="L982" s="462"/>
      <c r="M982" s="462"/>
      <c r="N982" s="462"/>
      <c r="O982" s="462"/>
      <c r="P982" s="462"/>
      <c r="Q982" s="462"/>
      <c r="R982" s="462"/>
      <c r="S982" s="462"/>
      <c r="T982" s="462"/>
      <c r="U982" s="462"/>
      <c r="W982" s="462"/>
      <c r="X982" s="462"/>
      <c r="Y982" s="462"/>
      <c r="Z982" s="462"/>
      <c r="AA982" s="462"/>
      <c r="AB982" s="462"/>
      <c r="AC982" s="462"/>
      <c r="AD982" s="462"/>
      <c r="AE982" s="462"/>
      <c r="AF982" s="462"/>
      <c r="AG982" s="462"/>
      <c r="AH982" s="462"/>
      <c r="AI982" s="462"/>
    </row>
    <row r="983" spans="1:35">
      <c r="A983" s="465"/>
      <c r="B983" s="465"/>
      <c r="C983" s="1024"/>
      <c r="D983" s="1015"/>
      <c r="E983" s="1015"/>
      <c r="F983" s="464"/>
      <c r="G983" s="464"/>
      <c r="H983" s="464"/>
      <c r="I983" s="1015"/>
      <c r="J983" s="465"/>
      <c r="K983" s="465"/>
      <c r="L983" s="462"/>
      <c r="M983" s="462"/>
      <c r="N983" s="462"/>
      <c r="O983" s="462"/>
      <c r="P983" s="462"/>
      <c r="Q983" s="462"/>
      <c r="R983" s="462"/>
      <c r="S983" s="462"/>
      <c r="T983" s="462"/>
      <c r="U983" s="462"/>
      <c r="W983" s="462"/>
      <c r="X983" s="462"/>
      <c r="Y983" s="462"/>
      <c r="Z983" s="462"/>
      <c r="AA983" s="462"/>
      <c r="AB983" s="462"/>
      <c r="AC983" s="462"/>
      <c r="AD983" s="462"/>
      <c r="AE983" s="462"/>
      <c r="AF983" s="462"/>
      <c r="AG983" s="462"/>
      <c r="AH983" s="462"/>
      <c r="AI983" s="462"/>
    </row>
    <row r="984" spans="1:35">
      <c r="A984" s="465"/>
      <c r="B984" s="465"/>
      <c r="C984" s="1024"/>
      <c r="D984" s="1015"/>
      <c r="E984" s="1015"/>
      <c r="F984" s="926"/>
      <c r="G984" s="926"/>
      <c r="H984" s="926"/>
      <c r="I984" s="1015"/>
      <c r="J984" s="465"/>
      <c r="K984" s="465"/>
      <c r="L984" s="462"/>
      <c r="M984" s="462"/>
      <c r="N984" s="462"/>
      <c r="O984" s="462"/>
      <c r="P984" s="462"/>
      <c r="Q984" s="462"/>
      <c r="R984" s="462"/>
      <c r="S984" s="462"/>
      <c r="T984" s="462"/>
      <c r="U984" s="462"/>
      <c r="W984" s="462"/>
      <c r="X984" s="462"/>
      <c r="Y984" s="462"/>
      <c r="Z984" s="462"/>
      <c r="AA984" s="462"/>
      <c r="AB984" s="462"/>
      <c r="AC984" s="462"/>
      <c r="AD984" s="462"/>
      <c r="AE984" s="462"/>
      <c r="AF984" s="462"/>
      <c r="AG984" s="462"/>
      <c r="AH984" s="462"/>
      <c r="AI984" s="462"/>
    </row>
    <row r="985" spans="1:35">
      <c r="A985" s="465"/>
      <c r="B985" s="465"/>
      <c r="C985" s="1024"/>
      <c r="D985" s="1015"/>
      <c r="E985" s="1015"/>
      <c r="F985" s="926"/>
      <c r="G985" s="926"/>
      <c r="H985" s="926"/>
      <c r="I985" s="1015"/>
      <c r="J985" s="465"/>
      <c r="K985" s="465"/>
      <c r="L985" s="462"/>
      <c r="M985" s="462"/>
      <c r="N985" s="462"/>
      <c r="O985" s="462"/>
      <c r="P985" s="462"/>
      <c r="Q985" s="462"/>
      <c r="R985" s="462"/>
      <c r="S985" s="462"/>
      <c r="T985" s="462"/>
      <c r="U985" s="462"/>
      <c r="W985" s="462"/>
      <c r="X985" s="462"/>
      <c r="Y985" s="462"/>
      <c r="Z985" s="462"/>
      <c r="AA985" s="462"/>
      <c r="AB985" s="462"/>
      <c r="AC985" s="462"/>
      <c r="AD985" s="462"/>
      <c r="AE985" s="462"/>
      <c r="AF985" s="462"/>
      <c r="AG985" s="462"/>
      <c r="AH985" s="462"/>
      <c r="AI985" s="462"/>
    </row>
    <row r="986" spans="1:35">
      <c r="A986" s="465"/>
      <c r="B986" s="465"/>
      <c r="C986" s="1024"/>
      <c r="D986" s="1015"/>
      <c r="E986" s="1015"/>
      <c r="F986" s="953"/>
      <c r="G986" s="953"/>
      <c r="H986" s="953"/>
      <c r="I986" s="1015"/>
      <c r="J986" s="465"/>
      <c r="K986" s="465"/>
      <c r="L986" s="462"/>
      <c r="M986" s="462"/>
      <c r="N986" s="462"/>
      <c r="O986" s="462"/>
      <c r="P986" s="462"/>
      <c r="Q986" s="462"/>
      <c r="R986" s="462"/>
      <c r="S986" s="462"/>
      <c r="T986" s="462"/>
      <c r="U986" s="462"/>
      <c r="W986" s="462"/>
      <c r="X986" s="462"/>
      <c r="Y986" s="462"/>
      <c r="Z986" s="462"/>
      <c r="AA986" s="462"/>
      <c r="AB986" s="462"/>
      <c r="AC986" s="462"/>
      <c r="AD986" s="462"/>
      <c r="AE986" s="462"/>
      <c r="AF986" s="462"/>
      <c r="AG986" s="462"/>
      <c r="AH986" s="462"/>
      <c r="AI986" s="462"/>
    </row>
    <row r="987" spans="1:35">
      <c r="A987" s="465"/>
      <c r="B987" s="465"/>
      <c r="C987" s="1024"/>
      <c r="D987" s="1015"/>
      <c r="E987" s="1015"/>
      <c r="F987" s="953"/>
      <c r="G987" s="953"/>
      <c r="H987" s="953"/>
      <c r="I987" s="1015"/>
      <c r="J987" s="465"/>
      <c r="K987" s="465"/>
      <c r="L987" s="462"/>
      <c r="M987" s="462"/>
      <c r="N987" s="462"/>
      <c r="O987" s="462"/>
      <c r="P987" s="462"/>
      <c r="Q987" s="462"/>
      <c r="R987" s="462"/>
      <c r="S987" s="462"/>
      <c r="T987" s="462"/>
      <c r="U987" s="462"/>
      <c r="W987" s="462"/>
      <c r="X987" s="462"/>
      <c r="Y987" s="462"/>
      <c r="Z987" s="462"/>
      <c r="AA987" s="462"/>
      <c r="AB987" s="462"/>
      <c r="AC987" s="462"/>
      <c r="AD987" s="462"/>
      <c r="AE987" s="462"/>
      <c r="AF987" s="462"/>
      <c r="AG987" s="462"/>
      <c r="AH987" s="462"/>
      <c r="AI987" s="462"/>
    </row>
    <row r="988" spans="1:35">
      <c r="A988" s="465"/>
      <c r="B988" s="465"/>
      <c r="C988" s="1024"/>
      <c r="D988" s="1015"/>
      <c r="E988" s="1015"/>
      <c r="F988" s="464"/>
      <c r="G988" s="464"/>
      <c r="H988" s="464"/>
      <c r="I988" s="1015"/>
      <c r="J988" s="465"/>
      <c r="K988" s="465"/>
      <c r="L988" s="462"/>
      <c r="M988" s="462"/>
      <c r="N988" s="462"/>
      <c r="O988" s="462"/>
      <c r="P988" s="462"/>
      <c r="Q988" s="462"/>
      <c r="R988" s="462"/>
      <c r="S988" s="462"/>
      <c r="T988" s="462"/>
      <c r="U988" s="462"/>
      <c r="W988" s="462"/>
      <c r="X988" s="462"/>
      <c r="Y988" s="462"/>
      <c r="Z988" s="462"/>
      <c r="AA988" s="462"/>
      <c r="AB988" s="462"/>
      <c r="AC988" s="462"/>
      <c r="AD988" s="462"/>
      <c r="AE988" s="462"/>
      <c r="AF988" s="462"/>
      <c r="AG988" s="462"/>
      <c r="AH988" s="462"/>
      <c r="AI988" s="462"/>
    </row>
    <row r="989" spans="1:35">
      <c r="A989" s="465"/>
      <c r="B989" s="465"/>
      <c r="C989" s="1024"/>
      <c r="D989" s="1015"/>
      <c r="E989" s="1015"/>
      <c r="F989" s="464"/>
      <c r="G989" s="464"/>
      <c r="H989" s="464"/>
      <c r="I989" s="1015"/>
      <c r="J989" s="465"/>
      <c r="K989" s="465"/>
      <c r="L989" s="462"/>
      <c r="M989" s="462"/>
      <c r="N989" s="462"/>
      <c r="O989" s="462"/>
      <c r="P989" s="462"/>
      <c r="Q989" s="462"/>
      <c r="R989" s="462"/>
      <c r="S989" s="462"/>
      <c r="T989" s="462"/>
      <c r="U989" s="462"/>
      <c r="W989" s="462"/>
      <c r="X989" s="462"/>
      <c r="Y989" s="462"/>
      <c r="Z989" s="462"/>
      <c r="AA989" s="462"/>
      <c r="AB989" s="462"/>
      <c r="AC989" s="462"/>
      <c r="AD989" s="462"/>
      <c r="AE989" s="462"/>
      <c r="AF989" s="462"/>
      <c r="AG989" s="462"/>
      <c r="AH989" s="462"/>
      <c r="AI989" s="462"/>
    </row>
    <row r="990" spans="1:35">
      <c r="A990" s="465"/>
      <c r="B990" s="465"/>
      <c r="C990" s="1024"/>
      <c r="D990" s="1015"/>
      <c r="E990" s="1015"/>
      <c r="F990" s="464"/>
      <c r="G990" s="464"/>
      <c r="H990" s="464"/>
      <c r="I990" s="1015"/>
      <c r="J990" s="465"/>
      <c r="K990" s="465"/>
      <c r="L990" s="462"/>
      <c r="M990" s="462"/>
      <c r="N990" s="462"/>
      <c r="O990" s="462"/>
      <c r="P990" s="462"/>
      <c r="Q990" s="462"/>
      <c r="R990" s="462"/>
      <c r="S990" s="462"/>
      <c r="T990" s="462"/>
      <c r="U990" s="462"/>
      <c r="W990" s="462"/>
      <c r="X990" s="462"/>
      <c r="Y990" s="462"/>
      <c r="Z990" s="462"/>
      <c r="AA990" s="462"/>
      <c r="AB990" s="462"/>
      <c r="AC990" s="462"/>
      <c r="AD990" s="462"/>
      <c r="AE990" s="462"/>
      <c r="AF990" s="462"/>
      <c r="AG990" s="462"/>
      <c r="AH990" s="462"/>
      <c r="AI990" s="462"/>
    </row>
    <row r="991" spans="1:35">
      <c r="A991" s="465"/>
      <c r="B991" s="465"/>
      <c r="C991" s="1024"/>
      <c r="D991" s="1015"/>
      <c r="E991" s="1015"/>
      <c r="F991" s="464"/>
      <c r="G991" s="464"/>
      <c r="H991" s="464"/>
      <c r="I991" s="1015"/>
      <c r="J991" s="465"/>
      <c r="K991" s="465"/>
      <c r="L991" s="462"/>
      <c r="M991" s="462"/>
      <c r="N991" s="462"/>
      <c r="O991" s="462"/>
      <c r="P991" s="462"/>
      <c r="Q991" s="462"/>
      <c r="R991" s="462"/>
      <c r="S991" s="462"/>
      <c r="T991" s="462"/>
      <c r="U991" s="462"/>
      <c r="W991" s="462"/>
      <c r="X991" s="462"/>
      <c r="Y991" s="462"/>
      <c r="Z991" s="462"/>
      <c r="AA991" s="462"/>
      <c r="AB991" s="462"/>
      <c r="AC991" s="462"/>
      <c r="AD991" s="462"/>
      <c r="AE991" s="462"/>
      <c r="AF991" s="462"/>
      <c r="AG991" s="462"/>
      <c r="AH991" s="462"/>
      <c r="AI991" s="462"/>
    </row>
    <row r="992" spans="1:35">
      <c r="A992" s="465"/>
      <c r="B992" s="465"/>
      <c r="C992" s="1024"/>
      <c r="D992" s="1015"/>
      <c r="E992" s="1015"/>
      <c r="F992" s="464"/>
      <c r="G992" s="464"/>
      <c r="H992" s="464"/>
      <c r="I992" s="1015"/>
      <c r="J992" s="465"/>
      <c r="K992" s="465"/>
      <c r="L992" s="462"/>
      <c r="M992" s="462"/>
      <c r="N992" s="462"/>
      <c r="O992" s="462"/>
      <c r="P992" s="462"/>
      <c r="Q992" s="462"/>
      <c r="R992" s="462"/>
      <c r="S992" s="462"/>
      <c r="T992" s="462"/>
      <c r="U992" s="462"/>
      <c r="W992" s="462"/>
      <c r="X992" s="462"/>
      <c r="Y992" s="462"/>
      <c r="Z992" s="462"/>
      <c r="AA992" s="462"/>
      <c r="AB992" s="462"/>
      <c r="AC992" s="462"/>
      <c r="AD992" s="462"/>
      <c r="AE992" s="462"/>
      <c r="AF992" s="462"/>
      <c r="AG992" s="462"/>
      <c r="AH992" s="462"/>
      <c r="AI992" s="462"/>
    </row>
    <row r="993" spans="1:35">
      <c r="A993" s="465"/>
      <c r="B993" s="465"/>
      <c r="C993" s="1024"/>
      <c r="D993" s="1015"/>
      <c r="E993" s="1015"/>
      <c r="F993" s="464"/>
      <c r="G993" s="464"/>
      <c r="H993" s="464"/>
      <c r="I993" s="1015"/>
      <c r="J993" s="465"/>
      <c r="K993" s="465"/>
      <c r="L993" s="462"/>
      <c r="M993" s="462"/>
      <c r="N993" s="462"/>
      <c r="O993" s="462"/>
      <c r="P993" s="462"/>
      <c r="Q993" s="462"/>
      <c r="R993" s="462"/>
      <c r="S993" s="462"/>
      <c r="T993" s="462"/>
      <c r="U993" s="462"/>
      <c r="W993" s="462"/>
      <c r="X993" s="462"/>
      <c r="Y993" s="462"/>
      <c r="Z993" s="462"/>
      <c r="AA993" s="462"/>
      <c r="AB993" s="462"/>
      <c r="AC993" s="462"/>
      <c r="AD993" s="462"/>
      <c r="AE993" s="462"/>
      <c r="AF993" s="462"/>
      <c r="AG993" s="462"/>
      <c r="AH993" s="462"/>
      <c r="AI993" s="462"/>
    </row>
    <row r="994" spans="1:35">
      <c r="A994" s="465"/>
      <c r="B994" s="465"/>
      <c r="C994" s="1024"/>
      <c r="D994" s="1015"/>
      <c r="E994" s="1015"/>
      <c r="F994" s="464"/>
      <c r="G994" s="464"/>
      <c r="H994" s="464"/>
      <c r="I994" s="1015"/>
      <c r="J994" s="465"/>
      <c r="K994" s="465"/>
      <c r="L994" s="462"/>
      <c r="M994" s="462"/>
      <c r="N994" s="462"/>
      <c r="O994" s="462"/>
      <c r="P994" s="462"/>
      <c r="Q994" s="462"/>
      <c r="R994" s="462"/>
      <c r="S994" s="462"/>
      <c r="T994" s="462"/>
      <c r="U994" s="462"/>
      <c r="W994" s="462"/>
      <c r="X994" s="462"/>
      <c r="Y994" s="462"/>
      <c r="Z994" s="462"/>
      <c r="AA994" s="462"/>
      <c r="AB994" s="462"/>
      <c r="AC994" s="462"/>
      <c r="AD994" s="462"/>
      <c r="AE994" s="462"/>
      <c r="AF994" s="462"/>
      <c r="AG994" s="462"/>
      <c r="AH994" s="462"/>
      <c r="AI994" s="462"/>
    </row>
    <row r="995" spans="1:35">
      <c r="A995" s="465"/>
      <c r="B995" s="465"/>
      <c r="C995" s="1024"/>
      <c r="D995" s="1015"/>
      <c r="E995" s="1015"/>
      <c r="F995" s="464"/>
      <c r="G995" s="464"/>
      <c r="H995" s="464"/>
      <c r="I995" s="1015"/>
      <c r="J995" s="465"/>
      <c r="K995" s="465"/>
      <c r="L995" s="462"/>
      <c r="M995" s="462"/>
      <c r="N995" s="462"/>
      <c r="O995" s="462"/>
      <c r="P995" s="462"/>
      <c r="Q995" s="462"/>
      <c r="R995" s="462"/>
      <c r="S995" s="462"/>
      <c r="T995" s="462"/>
      <c r="U995" s="462"/>
      <c r="W995" s="462"/>
      <c r="X995" s="462"/>
      <c r="Y995" s="462"/>
      <c r="Z995" s="462"/>
      <c r="AA995" s="462"/>
      <c r="AB995" s="462"/>
      <c r="AC995" s="462"/>
      <c r="AD995" s="462"/>
      <c r="AE995" s="462"/>
      <c r="AF995" s="462"/>
      <c r="AG995" s="462"/>
      <c r="AH995" s="462"/>
      <c r="AI995" s="462"/>
    </row>
    <row r="996" spans="1:35">
      <c r="A996" s="465"/>
      <c r="B996" s="465"/>
      <c r="C996" s="1024"/>
      <c r="D996" s="1015"/>
      <c r="E996" s="1015"/>
      <c r="F996" s="464"/>
      <c r="G996" s="464"/>
      <c r="H996" s="464"/>
      <c r="I996" s="1015"/>
      <c r="J996" s="465"/>
      <c r="K996" s="465"/>
      <c r="L996" s="462"/>
      <c r="M996" s="462"/>
      <c r="N996" s="462"/>
      <c r="O996" s="462"/>
      <c r="P996" s="462"/>
      <c r="Q996" s="462"/>
      <c r="R996" s="462"/>
      <c r="S996" s="462"/>
      <c r="T996" s="462"/>
      <c r="U996" s="462"/>
      <c r="W996" s="462"/>
      <c r="X996" s="462"/>
      <c r="Y996" s="462"/>
      <c r="Z996" s="462"/>
      <c r="AA996" s="462"/>
      <c r="AB996" s="462"/>
      <c r="AC996" s="462"/>
      <c r="AD996" s="462"/>
      <c r="AE996" s="462"/>
      <c r="AF996" s="462"/>
      <c r="AG996" s="462"/>
      <c r="AH996" s="462"/>
      <c r="AI996" s="462"/>
    </row>
    <row r="997" spans="1:35">
      <c r="A997" s="465"/>
      <c r="B997" s="465"/>
      <c r="C997" s="1024"/>
      <c r="D997" s="1015"/>
      <c r="E997" s="1015"/>
      <c r="F997" s="464"/>
      <c r="G997" s="464"/>
      <c r="H997" s="464"/>
      <c r="I997" s="1015"/>
      <c r="J997" s="465"/>
      <c r="K997" s="465"/>
      <c r="L997" s="462"/>
      <c r="M997" s="462"/>
      <c r="N997" s="462"/>
      <c r="O997" s="462"/>
      <c r="P997" s="462"/>
      <c r="Q997" s="462"/>
      <c r="R997" s="462"/>
      <c r="S997" s="462"/>
      <c r="T997" s="462"/>
      <c r="U997" s="462"/>
      <c r="W997" s="462"/>
      <c r="X997" s="462"/>
      <c r="Y997" s="462"/>
      <c r="Z997" s="462"/>
      <c r="AA997" s="462"/>
      <c r="AB997" s="462"/>
      <c r="AC997" s="462"/>
      <c r="AD997" s="462"/>
      <c r="AE997" s="462"/>
      <c r="AF997" s="462"/>
      <c r="AG997" s="462"/>
      <c r="AH997" s="462"/>
      <c r="AI997" s="462"/>
    </row>
    <row r="998" spans="1:35">
      <c r="A998" s="465"/>
      <c r="B998" s="465"/>
      <c r="C998" s="1024"/>
      <c r="D998" s="1015"/>
      <c r="E998" s="1015"/>
      <c r="F998" s="926"/>
      <c r="G998" s="926"/>
      <c r="H998" s="926"/>
      <c r="I998" s="1015"/>
      <c r="J998" s="465"/>
      <c r="K998" s="465"/>
      <c r="L998" s="462"/>
      <c r="M998" s="462"/>
      <c r="N998" s="462"/>
      <c r="O998" s="462"/>
      <c r="P998" s="462"/>
      <c r="Q998" s="462"/>
      <c r="R998" s="462"/>
      <c r="S998" s="462"/>
      <c r="T998" s="462"/>
      <c r="U998" s="462"/>
      <c r="W998" s="462"/>
      <c r="X998" s="462"/>
      <c r="Y998" s="462"/>
      <c r="Z998" s="462"/>
      <c r="AA998" s="462"/>
      <c r="AB998" s="462"/>
      <c r="AC998" s="462"/>
      <c r="AD998" s="462"/>
      <c r="AE998" s="462"/>
      <c r="AF998" s="462"/>
      <c r="AG998" s="462"/>
      <c r="AH998" s="462"/>
      <c r="AI998" s="462"/>
    </row>
    <row r="999" spans="1:35">
      <c r="A999" s="465"/>
      <c r="B999" s="465"/>
      <c r="C999" s="1024"/>
      <c r="D999" s="1015"/>
      <c r="E999" s="1015"/>
      <c r="F999" s="926"/>
      <c r="G999" s="926"/>
      <c r="H999" s="926"/>
      <c r="I999" s="1015"/>
      <c r="J999" s="465"/>
      <c r="K999" s="465"/>
      <c r="L999" s="462"/>
      <c r="M999" s="462"/>
      <c r="N999" s="462"/>
      <c r="O999" s="462"/>
      <c r="P999" s="462"/>
      <c r="Q999" s="462"/>
      <c r="R999" s="462"/>
      <c r="S999" s="462"/>
      <c r="T999" s="462"/>
      <c r="U999" s="462"/>
      <c r="W999" s="462"/>
      <c r="X999" s="462"/>
      <c r="Y999" s="462"/>
      <c r="Z999" s="462"/>
      <c r="AA999" s="462"/>
      <c r="AB999" s="462"/>
      <c r="AC999" s="462"/>
      <c r="AD999" s="462"/>
      <c r="AE999" s="462"/>
      <c r="AF999" s="462"/>
      <c r="AG999" s="462"/>
      <c r="AH999" s="462"/>
      <c r="AI999" s="462"/>
    </row>
    <row r="1000" spans="1:35">
      <c r="A1000" s="465"/>
      <c r="B1000" s="465"/>
      <c r="C1000" s="1024"/>
      <c r="D1000" s="1015"/>
      <c r="E1000" s="1015"/>
      <c r="F1000" s="926"/>
      <c r="G1000" s="926"/>
      <c r="H1000" s="926"/>
      <c r="I1000" s="1015"/>
      <c r="J1000" s="465"/>
      <c r="K1000" s="465"/>
      <c r="L1000" s="462"/>
      <c r="M1000" s="462"/>
      <c r="N1000" s="462"/>
      <c r="O1000" s="462"/>
      <c r="P1000" s="462"/>
      <c r="Q1000" s="462"/>
      <c r="R1000" s="462"/>
      <c r="S1000" s="462"/>
      <c r="T1000" s="462"/>
      <c r="U1000" s="462"/>
      <c r="W1000" s="462"/>
      <c r="X1000" s="462"/>
      <c r="Y1000" s="462"/>
      <c r="Z1000" s="462"/>
      <c r="AA1000" s="462"/>
      <c r="AB1000" s="462"/>
      <c r="AC1000" s="462"/>
      <c r="AD1000" s="462"/>
      <c r="AE1000" s="462"/>
      <c r="AF1000" s="462"/>
      <c r="AG1000" s="462"/>
      <c r="AH1000" s="462"/>
      <c r="AI1000" s="462"/>
    </row>
    <row r="1001" spans="1:35">
      <c r="A1001" s="465"/>
      <c r="B1001" s="465"/>
      <c r="C1001" s="1024"/>
      <c r="D1001" s="1015"/>
      <c r="E1001" s="1015"/>
      <c r="F1001" s="926"/>
      <c r="G1001" s="926"/>
      <c r="H1001" s="926"/>
      <c r="I1001" s="1015"/>
      <c r="J1001" s="465"/>
      <c r="K1001" s="465"/>
      <c r="L1001" s="462"/>
      <c r="M1001" s="462"/>
      <c r="N1001" s="462"/>
      <c r="O1001" s="462"/>
      <c r="P1001" s="462"/>
      <c r="Q1001" s="462"/>
      <c r="R1001" s="462"/>
      <c r="S1001" s="462"/>
      <c r="T1001" s="462"/>
      <c r="U1001" s="462"/>
      <c r="W1001" s="462"/>
      <c r="X1001" s="462"/>
      <c r="Y1001" s="462"/>
      <c r="Z1001" s="462"/>
      <c r="AA1001" s="462"/>
      <c r="AB1001" s="462"/>
      <c r="AC1001" s="462"/>
      <c r="AD1001" s="462"/>
      <c r="AE1001" s="462"/>
      <c r="AF1001" s="462"/>
      <c r="AG1001" s="462"/>
      <c r="AH1001" s="462"/>
      <c r="AI1001" s="462"/>
    </row>
    <row r="1002" spans="1:35">
      <c r="A1002" s="465"/>
      <c r="B1002" s="465"/>
      <c r="C1002" s="1024"/>
      <c r="D1002" s="1015"/>
      <c r="E1002" s="1015"/>
      <c r="F1002" s="953"/>
      <c r="G1002" s="953"/>
      <c r="H1002" s="953"/>
      <c r="I1002" s="1015"/>
      <c r="J1002" s="465"/>
      <c r="K1002" s="465"/>
      <c r="L1002" s="462"/>
      <c r="M1002" s="462"/>
      <c r="N1002" s="462"/>
      <c r="O1002" s="462"/>
      <c r="P1002" s="462"/>
      <c r="Q1002" s="462"/>
      <c r="R1002" s="462"/>
      <c r="S1002" s="462"/>
      <c r="T1002" s="462"/>
      <c r="U1002" s="462"/>
      <c r="W1002" s="462"/>
      <c r="X1002" s="462"/>
      <c r="Y1002" s="462"/>
      <c r="Z1002" s="462"/>
      <c r="AA1002" s="462"/>
      <c r="AB1002" s="462"/>
      <c r="AC1002" s="462"/>
      <c r="AD1002" s="462"/>
      <c r="AE1002" s="462"/>
      <c r="AF1002" s="462"/>
      <c r="AG1002" s="462"/>
      <c r="AH1002" s="462"/>
      <c r="AI1002" s="462"/>
    </row>
    <row r="1003" spans="1:35">
      <c r="A1003" s="465"/>
      <c r="B1003" s="465"/>
      <c r="C1003" s="1024"/>
      <c r="D1003" s="1015"/>
      <c r="E1003" s="1015"/>
      <c r="F1003" s="953"/>
      <c r="G1003" s="953"/>
      <c r="H1003" s="953"/>
      <c r="I1003" s="1015"/>
      <c r="J1003" s="465"/>
      <c r="K1003" s="465"/>
      <c r="L1003" s="462"/>
      <c r="M1003" s="462"/>
      <c r="N1003" s="462"/>
      <c r="O1003" s="462"/>
      <c r="P1003" s="462"/>
      <c r="Q1003" s="462"/>
      <c r="R1003" s="462"/>
      <c r="S1003" s="462"/>
      <c r="T1003" s="462"/>
      <c r="U1003" s="462"/>
      <c r="W1003" s="462"/>
      <c r="X1003" s="462"/>
      <c r="Y1003" s="462"/>
      <c r="Z1003" s="462"/>
      <c r="AA1003" s="462"/>
      <c r="AB1003" s="462"/>
      <c r="AC1003" s="462"/>
      <c r="AD1003" s="462"/>
      <c r="AE1003" s="462"/>
      <c r="AF1003" s="462"/>
      <c r="AG1003" s="462"/>
      <c r="AH1003" s="462"/>
      <c r="AI1003" s="462"/>
    </row>
    <row r="1004" spans="1:35">
      <c r="A1004" s="465"/>
      <c r="B1004" s="465"/>
      <c r="C1004" s="1024"/>
      <c r="D1004" s="1015"/>
      <c r="E1004" s="1015"/>
      <c r="F1004" s="464"/>
      <c r="G1004" s="464"/>
      <c r="H1004" s="464"/>
      <c r="I1004" s="1015"/>
      <c r="J1004" s="465"/>
      <c r="K1004" s="465"/>
      <c r="L1004" s="462"/>
      <c r="M1004" s="462"/>
      <c r="N1004" s="462"/>
      <c r="O1004" s="462"/>
      <c r="P1004" s="462"/>
      <c r="Q1004" s="462"/>
      <c r="R1004" s="462"/>
      <c r="S1004" s="462"/>
      <c r="T1004" s="462"/>
      <c r="U1004" s="462"/>
      <c r="W1004" s="462"/>
      <c r="X1004" s="462"/>
      <c r="Y1004" s="462"/>
      <c r="Z1004" s="462"/>
      <c r="AA1004" s="462"/>
      <c r="AB1004" s="462"/>
      <c r="AC1004" s="462"/>
      <c r="AD1004" s="462"/>
      <c r="AE1004" s="462"/>
      <c r="AF1004" s="462"/>
      <c r="AG1004" s="462"/>
      <c r="AH1004" s="462"/>
      <c r="AI1004" s="462"/>
    </row>
    <row r="1005" spans="1:35">
      <c r="A1005" s="465"/>
      <c r="B1005" s="465"/>
      <c r="C1005" s="1024"/>
      <c r="D1005" s="1015"/>
      <c r="E1005" s="1015"/>
      <c r="F1005" s="464"/>
      <c r="G1005" s="464"/>
      <c r="H1005" s="464"/>
      <c r="I1005" s="1015"/>
      <c r="J1005" s="465"/>
      <c r="K1005" s="465"/>
      <c r="L1005" s="462"/>
      <c r="M1005" s="462"/>
      <c r="N1005" s="462"/>
      <c r="O1005" s="462"/>
      <c r="P1005" s="462"/>
      <c r="Q1005" s="462"/>
      <c r="R1005" s="462"/>
      <c r="S1005" s="462"/>
      <c r="T1005" s="462"/>
      <c r="U1005" s="462"/>
      <c r="W1005" s="462"/>
      <c r="X1005" s="462"/>
      <c r="Y1005" s="462"/>
      <c r="Z1005" s="462"/>
      <c r="AA1005" s="462"/>
      <c r="AB1005" s="462"/>
      <c r="AC1005" s="462"/>
      <c r="AD1005" s="462"/>
      <c r="AE1005" s="462"/>
      <c r="AF1005" s="462"/>
      <c r="AG1005" s="462"/>
      <c r="AH1005" s="462"/>
      <c r="AI1005" s="462"/>
    </row>
    <row r="1006" spans="1:35">
      <c r="A1006" s="465"/>
      <c r="B1006" s="465"/>
      <c r="C1006" s="1024"/>
      <c r="D1006" s="1015"/>
      <c r="E1006" s="1015"/>
      <c r="F1006" s="464"/>
      <c r="G1006" s="464"/>
      <c r="H1006" s="464"/>
      <c r="I1006" s="1015"/>
      <c r="J1006" s="465"/>
      <c r="K1006" s="465"/>
      <c r="L1006" s="462"/>
      <c r="M1006" s="462"/>
      <c r="N1006" s="462"/>
      <c r="O1006" s="462"/>
      <c r="P1006" s="462"/>
      <c r="Q1006" s="462"/>
      <c r="R1006" s="462"/>
      <c r="S1006" s="462"/>
      <c r="T1006" s="462"/>
      <c r="U1006" s="462"/>
      <c r="W1006" s="462"/>
      <c r="X1006" s="462"/>
      <c r="Y1006" s="462"/>
      <c r="Z1006" s="462"/>
      <c r="AA1006" s="462"/>
      <c r="AB1006" s="462"/>
      <c r="AC1006" s="462"/>
      <c r="AD1006" s="462"/>
      <c r="AE1006" s="462"/>
      <c r="AF1006" s="462"/>
      <c r="AG1006" s="462"/>
      <c r="AH1006" s="462"/>
      <c r="AI1006" s="462"/>
    </row>
    <row r="1007" spans="1:35">
      <c r="A1007" s="465"/>
      <c r="B1007" s="465"/>
      <c r="C1007" s="1024"/>
      <c r="D1007" s="1015"/>
      <c r="E1007" s="1015"/>
      <c r="F1007" s="464"/>
      <c r="G1007" s="464"/>
      <c r="H1007" s="464"/>
      <c r="I1007" s="1015"/>
      <c r="J1007" s="465"/>
      <c r="K1007" s="465"/>
      <c r="L1007" s="462"/>
      <c r="M1007" s="462"/>
      <c r="N1007" s="462"/>
      <c r="O1007" s="462"/>
      <c r="P1007" s="462"/>
      <c r="Q1007" s="462"/>
      <c r="R1007" s="462"/>
      <c r="S1007" s="462"/>
      <c r="T1007" s="462"/>
      <c r="U1007" s="462"/>
      <c r="W1007" s="462"/>
      <c r="X1007" s="462"/>
      <c r="Y1007" s="462"/>
      <c r="Z1007" s="462"/>
      <c r="AA1007" s="462"/>
      <c r="AB1007" s="462"/>
      <c r="AC1007" s="462"/>
      <c r="AD1007" s="462"/>
      <c r="AE1007" s="462"/>
      <c r="AF1007" s="462"/>
      <c r="AG1007" s="462"/>
      <c r="AH1007" s="462"/>
      <c r="AI1007" s="462"/>
    </row>
    <row r="1008" spans="1:35">
      <c r="A1008" s="465"/>
      <c r="B1008" s="465"/>
      <c r="C1008" s="1024"/>
      <c r="D1008" s="1015"/>
      <c r="E1008" s="1015"/>
      <c r="F1008" s="464"/>
      <c r="G1008" s="464"/>
      <c r="H1008" s="464"/>
      <c r="I1008" s="1015"/>
      <c r="J1008" s="465"/>
      <c r="K1008" s="465"/>
      <c r="L1008" s="462"/>
      <c r="M1008" s="462"/>
      <c r="N1008" s="462"/>
      <c r="O1008" s="462"/>
      <c r="P1008" s="462"/>
      <c r="Q1008" s="462"/>
      <c r="R1008" s="462"/>
      <c r="S1008" s="462"/>
      <c r="T1008" s="462"/>
      <c r="U1008" s="462"/>
      <c r="W1008" s="462"/>
      <c r="X1008" s="462"/>
      <c r="Y1008" s="462"/>
      <c r="Z1008" s="462"/>
      <c r="AA1008" s="462"/>
      <c r="AB1008" s="462"/>
      <c r="AC1008" s="462"/>
      <c r="AD1008" s="462"/>
      <c r="AE1008" s="462"/>
      <c r="AF1008" s="462"/>
      <c r="AG1008" s="462"/>
      <c r="AH1008" s="462"/>
      <c r="AI1008" s="462"/>
    </row>
    <row r="1009" spans="1:35">
      <c r="A1009" s="465"/>
      <c r="B1009" s="465"/>
      <c r="C1009" s="1024"/>
      <c r="D1009" s="1015"/>
      <c r="E1009" s="1015"/>
      <c r="F1009" s="464"/>
      <c r="G1009" s="464"/>
      <c r="H1009" s="464"/>
      <c r="I1009" s="1015"/>
      <c r="J1009" s="465"/>
      <c r="K1009" s="465"/>
      <c r="L1009" s="462"/>
      <c r="M1009" s="462"/>
      <c r="N1009" s="462"/>
      <c r="O1009" s="462"/>
      <c r="P1009" s="462"/>
      <c r="Q1009" s="462"/>
      <c r="R1009" s="462"/>
      <c r="S1009" s="462"/>
      <c r="T1009" s="462"/>
      <c r="U1009" s="462"/>
      <c r="W1009" s="462"/>
      <c r="X1009" s="462"/>
      <c r="Y1009" s="462"/>
      <c r="Z1009" s="462"/>
      <c r="AA1009" s="462"/>
      <c r="AB1009" s="462"/>
      <c r="AC1009" s="462"/>
      <c r="AD1009" s="462"/>
      <c r="AE1009" s="462"/>
      <c r="AF1009" s="462"/>
      <c r="AG1009" s="462"/>
      <c r="AH1009" s="462"/>
      <c r="AI1009" s="462"/>
    </row>
    <row r="1010" spans="1:35">
      <c r="A1010" s="465"/>
      <c r="B1010" s="465"/>
      <c r="C1010" s="1024"/>
      <c r="D1010" s="1015"/>
      <c r="E1010" s="1015"/>
      <c r="F1010" s="464"/>
      <c r="G1010" s="464"/>
      <c r="H1010" s="464"/>
      <c r="I1010" s="1015"/>
      <c r="J1010" s="465"/>
      <c r="K1010" s="465"/>
      <c r="L1010" s="462"/>
      <c r="M1010" s="462"/>
      <c r="N1010" s="462"/>
      <c r="O1010" s="462"/>
      <c r="P1010" s="462"/>
      <c r="Q1010" s="462"/>
      <c r="R1010" s="462"/>
      <c r="S1010" s="462"/>
      <c r="T1010" s="462"/>
      <c r="U1010" s="462"/>
      <c r="W1010" s="462"/>
      <c r="X1010" s="462"/>
      <c r="Y1010" s="462"/>
      <c r="Z1010" s="462"/>
      <c r="AA1010" s="462"/>
      <c r="AB1010" s="462"/>
      <c r="AC1010" s="462"/>
      <c r="AD1010" s="462"/>
      <c r="AE1010" s="462"/>
      <c r="AF1010" s="462"/>
      <c r="AG1010" s="462"/>
      <c r="AH1010" s="462"/>
      <c r="AI1010" s="462"/>
    </row>
    <row r="1011" spans="1:35">
      <c r="A1011" s="465"/>
      <c r="B1011" s="465"/>
      <c r="C1011" s="1024"/>
      <c r="D1011" s="1015"/>
      <c r="E1011" s="1015"/>
      <c r="F1011" s="464"/>
      <c r="G1011" s="464"/>
      <c r="H1011" s="464"/>
      <c r="I1011" s="1015"/>
      <c r="J1011" s="465"/>
      <c r="K1011" s="465"/>
      <c r="L1011" s="462"/>
      <c r="M1011" s="462"/>
      <c r="N1011" s="462"/>
      <c r="O1011" s="462"/>
      <c r="P1011" s="462"/>
      <c r="Q1011" s="462"/>
      <c r="R1011" s="462"/>
      <c r="S1011" s="462"/>
      <c r="T1011" s="462"/>
      <c r="U1011" s="462"/>
      <c r="W1011" s="462"/>
      <c r="X1011" s="462"/>
      <c r="Y1011" s="462"/>
      <c r="Z1011" s="462"/>
      <c r="AA1011" s="462"/>
      <c r="AB1011" s="462"/>
      <c r="AC1011" s="462"/>
      <c r="AD1011" s="462"/>
      <c r="AE1011" s="462"/>
      <c r="AF1011" s="462"/>
      <c r="AG1011" s="462"/>
      <c r="AH1011" s="462"/>
      <c r="AI1011" s="462"/>
    </row>
    <row r="1012" spans="1:35">
      <c r="A1012" s="465"/>
      <c r="B1012" s="465"/>
      <c r="C1012" s="1024"/>
      <c r="D1012" s="1015"/>
      <c r="E1012" s="1015"/>
      <c r="F1012" s="464"/>
      <c r="G1012" s="464"/>
      <c r="H1012" s="464"/>
      <c r="I1012" s="1015"/>
      <c r="J1012" s="465"/>
      <c r="K1012" s="465"/>
      <c r="L1012" s="462"/>
      <c r="M1012" s="462"/>
      <c r="N1012" s="462"/>
      <c r="O1012" s="462"/>
      <c r="P1012" s="462"/>
      <c r="Q1012" s="462"/>
      <c r="R1012" s="462"/>
      <c r="S1012" s="462"/>
      <c r="T1012" s="462"/>
      <c r="U1012" s="462"/>
      <c r="W1012" s="462"/>
      <c r="X1012" s="462"/>
      <c r="Y1012" s="462"/>
      <c r="Z1012" s="462"/>
      <c r="AA1012" s="462"/>
      <c r="AB1012" s="462"/>
      <c r="AC1012" s="462"/>
      <c r="AD1012" s="462"/>
      <c r="AE1012" s="462"/>
      <c r="AF1012" s="462"/>
      <c r="AG1012" s="462"/>
      <c r="AH1012" s="462"/>
      <c r="AI1012" s="462"/>
    </row>
    <row r="1013" spans="1:35">
      <c r="A1013" s="465"/>
      <c r="B1013" s="465"/>
      <c r="C1013" s="1024"/>
      <c r="D1013" s="1015"/>
      <c r="E1013" s="1015"/>
      <c r="F1013" s="464"/>
      <c r="G1013" s="464"/>
      <c r="H1013" s="464"/>
      <c r="I1013" s="1015"/>
      <c r="J1013" s="465"/>
      <c r="K1013" s="465"/>
      <c r="L1013" s="462"/>
      <c r="M1013" s="462"/>
      <c r="N1013" s="462"/>
      <c r="O1013" s="462"/>
      <c r="P1013" s="462"/>
      <c r="Q1013" s="462"/>
      <c r="R1013" s="462"/>
      <c r="S1013" s="462"/>
      <c r="T1013" s="462"/>
      <c r="U1013" s="462"/>
      <c r="W1013" s="462"/>
      <c r="X1013" s="462"/>
      <c r="Y1013" s="462"/>
      <c r="Z1013" s="462"/>
      <c r="AA1013" s="462"/>
      <c r="AB1013" s="462"/>
      <c r="AC1013" s="462"/>
      <c r="AD1013" s="462"/>
      <c r="AE1013" s="462"/>
      <c r="AF1013" s="462"/>
      <c r="AG1013" s="462"/>
      <c r="AH1013" s="462"/>
      <c r="AI1013" s="462"/>
    </row>
    <row r="1014" spans="1:35">
      <c r="A1014" s="465"/>
      <c r="B1014" s="465"/>
      <c r="C1014" s="1024"/>
      <c r="D1014" s="1015"/>
      <c r="E1014" s="1015"/>
      <c r="F1014" s="464"/>
      <c r="G1014" s="464"/>
      <c r="H1014" s="464"/>
      <c r="I1014" s="1015"/>
      <c r="J1014" s="465"/>
      <c r="K1014" s="465"/>
      <c r="L1014" s="462"/>
      <c r="M1014" s="462"/>
      <c r="N1014" s="462"/>
      <c r="O1014" s="462"/>
      <c r="P1014" s="462"/>
      <c r="Q1014" s="462"/>
      <c r="R1014" s="462"/>
      <c r="S1014" s="462"/>
      <c r="T1014" s="462"/>
      <c r="U1014" s="462"/>
      <c r="W1014" s="462"/>
      <c r="X1014" s="462"/>
      <c r="Y1014" s="462"/>
      <c r="Z1014" s="462"/>
      <c r="AA1014" s="462"/>
      <c r="AB1014" s="462"/>
      <c r="AC1014" s="462"/>
      <c r="AD1014" s="462"/>
      <c r="AE1014" s="462"/>
      <c r="AF1014" s="462"/>
      <c r="AG1014" s="462"/>
      <c r="AH1014" s="462"/>
      <c r="AI1014" s="462"/>
    </row>
    <row r="1015" spans="1:35">
      <c r="A1015" s="465"/>
      <c r="B1015" s="465"/>
      <c r="C1015" s="1024"/>
      <c r="D1015" s="1015"/>
      <c r="E1015" s="1015"/>
      <c r="F1015" s="464"/>
      <c r="G1015" s="464"/>
      <c r="H1015" s="464"/>
      <c r="I1015" s="1015"/>
      <c r="J1015" s="465"/>
      <c r="K1015" s="465"/>
      <c r="L1015" s="462"/>
      <c r="M1015" s="462"/>
      <c r="N1015" s="462"/>
      <c r="O1015" s="462"/>
      <c r="P1015" s="462"/>
      <c r="Q1015" s="462"/>
      <c r="R1015" s="462"/>
      <c r="S1015" s="462"/>
      <c r="T1015" s="462"/>
      <c r="U1015" s="462"/>
      <c r="W1015" s="462"/>
      <c r="X1015" s="462"/>
      <c r="Y1015" s="462"/>
      <c r="Z1015" s="462"/>
      <c r="AA1015" s="462"/>
      <c r="AB1015" s="462"/>
      <c r="AC1015" s="462"/>
      <c r="AD1015" s="462"/>
      <c r="AE1015" s="462"/>
      <c r="AF1015" s="462"/>
      <c r="AG1015" s="462"/>
      <c r="AH1015" s="462"/>
      <c r="AI1015" s="462"/>
    </row>
    <row r="1016" spans="1:35">
      <c r="A1016" s="465"/>
      <c r="B1016" s="465"/>
      <c r="C1016" s="1024"/>
      <c r="D1016" s="1015"/>
      <c r="E1016" s="1015"/>
      <c r="F1016" s="464"/>
      <c r="G1016" s="464"/>
      <c r="H1016" s="464"/>
      <c r="I1016" s="1015"/>
      <c r="J1016" s="465"/>
      <c r="K1016" s="465"/>
      <c r="L1016" s="462"/>
      <c r="M1016" s="462"/>
      <c r="N1016" s="462"/>
      <c r="O1016" s="462"/>
      <c r="P1016" s="462"/>
      <c r="Q1016" s="462"/>
      <c r="R1016" s="462"/>
      <c r="S1016" s="462"/>
      <c r="T1016" s="462"/>
      <c r="U1016" s="462"/>
      <c r="W1016" s="462"/>
      <c r="X1016" s="462"/>
      <c r="Y1016" s="462"/>
      <c r="Z1016" s="462"/>
      <c r="AA1016" s="462"/>
      <c r="AB1016" s="462"/>
      <c r="AC1016" s="462"/>
      <c r="AD1016" s="462"/>
      <c r="AE1016" s="462"/>
      <c r="AF1016" s="462"/>
      <c r="AG1016" s="462"/>
      <c r="AH1016" s="462"/>
      <c r="AI1016" s="462"/>
    </row>
    <row r="1017" spans="1:35">
      <c r="A1017" s="465"/>
      <c r="B1017" s="465"/>
      <c r="C1017" s="1024"/>
      <c r="D1017" s="1015"/>
      <c r="E1017" s="1015"/>
      <c r="F1017" s="464"/>
      <c r="G1017" s="464"/>
      <c r="H1017" s="464"/>
      <c r="I1017" s="1015"/>
      <c r="J1017" s="465"/>
      <c r="K1017" s="465"/>
      <c r="L1017" s="462"/>
      <c r="M1017" s="462"/>
      <c r="N1017" s="462"/>
      <c r="O1017" s="462"/>
      <c r="P1017" s="462"/>
      <c r="Q1017" s="462"/>
      <c r="R1017" s="462"/>
      <c r="S1017" s="462"/>
      <c r="T1017" s="462"/>
      <c r="U1017" s="462"/>
      <c r="W1017" s="462"/>
      <c r="X1017" s="462"/>
      <c r="Y1017" s="462"/>
      <c r="Z1017" s="462"/>
      <c r="AA1017" s="462"/>
      <c r="AB1017" s="462"/>
      <c r="AC1017" s="462"/>
      <c r="AD1017" s="462"/>
      <c r="AE1017" s="462"/>
      <c r="AF1017" s="462"/>
      <c r="AG1017" s="462"/>
      <c r="AH1017" s="462"/>
      <c r="AI1017" s="462"/>
    </row>
    <row r="1018" spans="1:35">
      <c r="A1018" s="465"/>
      <c r="B1018" s="465"/>
      <c r="C1018" s="1024"/>
      <c r="D1018" s="1015"/>
      <c r="E1018" s="1015"/>
      <c r="F1018" s="464"/>
      <c r="G1018" s="464"/>
      <c r="H1018" s="464"/>
      <c r="I1018" s="1015"/>
      <c r="J1018" s="465"/>
      <c r="K1018" s="465"/>
      <c r="L1018" s="462"/>
      <c r="M1018" s="462"/>
      <c r="N1018" s="462"/>
      <c r="O1018" s="462"/>
      <c r="P1018" s="462"/>
      <c r="Q1018" s="462"/>
      <c r="R1018" s="462"/>
      <c r="S1018" s="462"/>
      <c r="T1018" s="462"/>
      <c r="U1018" s="462"/>
      <c r="W1018" s="462"/>
      <c r="X1018" s="462"/>
      <c r="Y1018" s="462"/>
      <c r="Z1018" s="462"/>
      <c r="AA1018" s="462"/>
      <c r="AB1018" s="462"/>
      <c r="AC1018" s="462"/>
      <c r="AD1018" s="462"/>
      <c r="AE1018" s="462"/>
      <c r="AF1018" s="462"/>
      <c r="AG1018" s="462"/>
      <c r="AH1018" s="462"/>
      <c r="AI1018" s="462"/>
    </row>
    <row r="1019" spans="1:35">
      <c r="A1019" s="465"/>
      <c r="B1019" s="465"/>
      <c r="C1019" s="1024"/>
      <c r="D1019" s="1015"/>
      <c r="E1019" s="1015"/>
      <c r="F1019" s="464"/>
      <c r="G1019" s="464"/>
      <c r="H1019" s="464"/>
      <c r="I1019" s="1015"/>
      <c r="J1019" s="465"/>
      <c r="K1019" s="465"/>
      <c r="L1019" s="462"/>
      <c r="M1019" s="462"/>
      <c r="N1019" s="462"/>
      <c r="O1019" s="462"/>
      <c r="P1019" s="462"/>
      <c r="Q1019" s="462"/>
      <c r="R1019" s="462"/>
      <c r="S1019" s="462"/>
      <c r="T1019" s="462"/>
      <c r="U1019" s="462"/>
      <c r="W1019" s="462"/>
      <c r="X1019" s="462"/>
      <c r="Y1019" s="462"/>
      <c r="Z1019" s="462"/>
      <c r="AA1019" s="462"/>
      <c r="AB1019" s="462"/>
      <c r="AC1019" s="462"/>
      <c r="AD1019" s="462"/>
      <c r="AE1019" s="462"/>
      <c r="AF1019" s="462"/>
      <c r="AG1019" s="462"/>
      <c r="AH1019" s="462"/>
      <c r="AI1019" s="462"/>
    </row>
    <row r="1020" spans="1:35">
      <c r="A1020" s="465"/>
      <c r="B1020" s="465"/>
      <c r="C1020" s="1024"/>
      <c r="D1020" s="1015"/>
      <c r="E1020" s="1015"/>
      <c r="F1020" s="464"/>
      <c r="G1020" s="464"/>
      <c r="H1020" s="464"/>
      <c r="I1020" s="1015"/>
      <c r="J1020" s="465"/>
      <c r="K1020" s="465"/>
      <c r="L1020" s="462"/>
      <c r="M1020" s="462"/>
      <c r="N1020" s="462"/>
      <c r="O1020" s="462"/>
      <c r="P1020" s="462"/>
      <c r="Q1020" s="462"/>
      <c r="R1020" s="462"/>
      <c r="S1020" s="462"/>
      <c r="T1020" s="462"/>
      <c r="U1020" s="462"/>
      <c r="W1020" s="462"/>
      <c r="X1020" s="462"/>
      <c r="Y1020" s="462"/>
      <c r="Z1020" s="462"/>
      <c r="AA1020" s="462"/>
      <c r="AB1020" s="462"/>
      <c r="AC1020" s="462"/>
      <c r="AD1020" s="462"/>
      <c r="AE1020" s="462"/>
      <c r="AF1020" s="462"/>
      <c r="AG1020" s="462"/>
      <c r="AH1020" s="462"/>
      <c r="AI1020" s="462"/>
    </row>
    <row r="1021" spans="1:35">
      <c r="A1021" s="465"/>
      <c r="B1021" s="465"/>
      <c r="C1021" s="1024"/>
      <c r="D1021" s="1015"/>
      <c r="E1021" s="1015"/>
      <c r="F1021" s="464"/>
      <c r="G1021" s="464"/>
      <c r="H1021" s="464"/>
      <c r="I1021" s="1015"/>
      <c r="J1021" s="465"/>
      <c r="K1021" s="465"/>
      <c r="L1021" s="462"/>
      <c r="M1021" s="462"/>
      <c r="N1021" s="462"/>
      <c r="O1021" s="462"/>
      <c r="P1021" s="462"/>
      <c r="Q1021" s="462"/>
      <c r="R1021" s="462"/>
      <c r="S1021" s="462"/>
      <c r="T1021" s="462"/>
      <c r="U1021" s="462"/>
      <c r="W1021" s="462"/>
      <c r="X1021" s="462"/>
      <c r="Y1021" s="462"/>
      <c r="Z1021" s="462"/>
      <c r="AA1021" s="462"/>
      <c r="AB1021" s="462"/>
      <c r="AC1021" s="462"/>
      <c r="AD1021" s="462"/>
      <c r="AE1021" s="462"/>
      <c r="AF1021" s="462"/>
      <c r="AG1021" s="462"/>
      <c r="AH1021" s="462"/>
      <c r="AI1021" s="462"/>
    </row>
    <row r="1022" spans="1:35">
      <c r="A1022" s="465"/>
      <c r="B1022" s="465"/>
      <c r="C1022" s="1024"/>
      <c r="D1022" s="1015"/>
      <c r="E1022" s="1015"/>
      <c r="F1022" s="464"/>
      <c r="G1022" s="464"/>
      <c r="H1022" s="464"/>
      <c r="I1022" s="1015"/>
      <c r="J1022" s="465"/>
      <c r="K1022" s="465"/>
      <c r="L1022" s="462"/>
      <c r="M1022" s="462"/>
      <c r="N1022" s="462"/>
      <c r="O1022" s="462"/>
      <c r="P1022" s="462"/>
      <c r="Q1022" s="462"/>
      <c r="R1022" s="462"/>
      <c r="S1022" s="462"/>
      <c r="T1022" s="462"/>
      <c r="U1022" s="462"/>
      <c r="W1022" s="462"/>
      <c r="X1022" s="462"/>
      <c r="Y1022" s="462"/>
      <c r="Z1022" s="462"/>
      <c r="AA1022" s="462"/>
      <c r="AB1022" s="462"/>
      <c r="AC1022" s="462"/>
      <c r="AD1022" s="462"/>
      <c r="AE1022" s="462"/>
      <c r="AF1022" s="462"/>
      <c r="AG1022" s="462"/>
      <c r="AH1022" s="462"/>
      <c r="AI1022" s="462"/>
    </row>
    <row r="1023" spans="1:35">
      <c r="A1023" s="465"/>
      <c r="B1023" s="465"/>
      <c r="C1023" s="1024"/>
      <c r="D1023" s="1015"/>
      <c r="E1023" s="1015"/>
      <c r="F1023" s="464"/>
      <c r="G1023" s="464"/>
      <c r="H1023" s="464"/>
      <c r="I1023" s="1015"/>
      <c r="J1023" s="465"/>
      <c r="K1023" s="465"/>
      <c r="L1023" s="462"/>
      <c r="M1023" s="462"/>
      <c r="N1023" s="462"/>
      <c r="O1023" s="462"/>
      <c r="P1023" s="462"/>
      <c r="Q1023" s="462"/>
      <c r="R1023" s="462"/>
      <c r="S1023" s="462"/>
      <c r="T1023" s="462"/>
      <c r="U1023" s="462"/>
      <c r="W1023" s="462"/>
      <c r="X1023" s="462"/>
      <c r="Y1023" s="462"/>
      <c r="Z1023" s="462"/>
      <c r="AA1023" s="462"/>
      <c r="AB1023" s="462"/>
      <c r="AC1023" s="462"/>
      <c r="AD1023" s="462"/>
      <c r="AE1023" s="462"/>
      <c r="AF1023" s="462"/>
      <c r="AG1023" s="462"/>
      <c r="AH1023" s="462"/>
      <c r="AI1023" s="462"/>
    </row>
    <row r="1024" spans="1:35">
      <c r="A1024" s="465"/>
      <c r="B1024" s="465"/>
      <c r="C1024" s="1024"/>
      <c r="D1024" s="1015"/>
      <c r="E1024" s="1015"/>
      <c r="F1024" s="464"/>
      <c r="G1024" s="464"/>
      <c r="H1024" s="464"/>
      <c r="I1024" s="1015"/>
      <c r="J1024" s="465"/>
      <c r="K1024" s="465"/>
      <c r="L1024" s="462"/>
      <c r="M1024" s="462"/>
      <c r="N1024" s="462"/>
      <c r="O1024" s="462"/>
      <c r="P1024" s="462"/>
      <c r="Q1024" s="462"/>
      <c r="R1024" s="462"/>
      <c r="S1024" s="462"/>
      <c r="T1024" s="462"/>
      <c r="U1024" s="462"/>
      <c r="W1024" s="462"/>
      <c r="X1024" s="462"/>
      <c r="Y1024" s="462"/>
      <c r="Z1024" s="462"/>
      <c r="AA1024" s="462"/>
      <c r="AB1024" s="462"/>
      <c r="AC1024" s="462"/>
      <c r="AD1024" s="462"/>
      <c r="AE1024" s="462"/>
      <c r="AF1024" s="462"/>
      <c r="AG1024" s="462"/>
      <c r="AH1024" s="462"/>
      <c r="AI1024" s="462"/>
    </row>
    <row r="1025" spans="1:35">
      <c r="A1025" s="465"/>
      <c r="B1025" s="465"/>
      <c r="C1025" s="1024"/>
      <c r="D1025" s="1015"/>
      <c r="E1025" s="1015"/>
      <c r="F1025" s="464"/>
      <c r="G1025" s="464"/>
      <c r="H1025" s="464"/>
      <c r="I1025" s="1015"/>
      <c r="J1025" s="465"/>
      <c r="K1025" s="465"/>
      <c r="L1025" s="462"/>
      <c r="M1025" s="462"/>
      <c r="N1025" s="462"/>
      <c r="O1025" s="462"/>
      <c r="P1025" s="462"/>
      <c r="Q1025" s="462"/>
      <c r="R1025" s="462"/>
      <c r="S1025" s="462"/>
      <c r="T1025" s="462"/>
      <c r="U1025" s="462"/>
      <c r="W1025" s="462"/>
      <c r="X1025" s="462"/>
      <c r="Y1025" s="462"/>
      <c r="Z1025" s="462"/>
      <c r="AA1025" s="462"/>
      <c r="AB1025" s="462"/>
      <c r="AC1025" s="462"/>
      <c r="AD1025" s="462"/>
      <c r="AE1025" s="462"/>
      <c r="AF1025" s="462"/>
      <c r="AG1025" s="462"/>
      <c r="AH1025" s="462"/>
      <c r="AI1025" s="462"/>
    </row>
    <row r="1026" spans="1:35">
      <c r="A1026" s="465"/>
      <c r="B1026" s="465"/>
      <c r="C1026" s="1024"/>
      <c r="D1026" s="1015"/>
      <c r="E1026" s="1015"/>
      <c r="F1026" s="464"/>
      <c r="G1026" s="464"/>
      <c r="H1026" s="464"/>
      <c r="I1026" s="1015"/>
      <c r="J1026" s="465"/>
      <c r="K1026" s="465"/>
      <c r="L1026" s="462"/>
      <c r="M1026" s="462"/>
      <c r="N1026" s="462"/>
      <c r="O1026" s="462"/>
      <c r="P1026" s="462"/>
      <c r="Q1026" s="462"/>
      <c r="R1026" s="462"/>
      <c r="S1026" s="462"/>
      <c r="T1026" s="462"/>
      <c r="U1026" s="462"/>
      <c r="W1026" s="462"/>
      <c r="X1026" s="462"/>
      <c r="Y1026" s="462"/>
      <c r="Z1026" s="462"/>
      <c r="AA1026" s="462"/>
      <c r="AB1026" s="462"/>
      <c r="AC1026" s="462"/>
      <c r="AD1026" s="462"/>
      <c r="AE1026" s="462"/>
      <c r="AF1026" s="462"/>
      <c r="AG1026" s="462"/>
      <c r="AH1026" s="462"/>
      <c r="AI1026" s="462"/>
    </row>
    <row r="1027" spans="1:35">
      <c r="A1027" s="465"/>
      <c r="B1027" s="465"/>
      <c r="C1027" s="1024"/>
      <c r="D1027" s="1015"/>
      <c r="E1027" s="1015"/>
      <c r="F1027" s="464"/>
      <c r="G1027" s="464"/>
      <c r="H1027" s="464"/>
      <c r="I1027" s="1015"/>
      <c r="J1027" s="465"/>
      <c r="K1027" s="465"/>
      <c r="L1027" s="462"/>
      <c r="M1027" s="462"/>
      <c r="N1027" s="462"/>
      <c r="O1027" s="462"/>
      <c r="P1027" s="462"/>
      <c r="Q1027" s="462"/>
      <c r="R1027" s="462"/>
      <c r="S1027" s="462"/>
      <c r="T1027" s="462"/>
      <c r="U1027" s="462"/>
      <c r="W1027" s="462"/>
      <c r="X1027" s="462"/>
      <c r="Y1027" s="462"/>
      <c r="Z1027" s="462"/>
      <c r="AA1027" s="462"/>
      <c r="AB1027" s="462"/>
      <c r="AC1027" s="462"/>
      <c r="AD1027" s="462"/>
      <c r="AE1027" s="462"/>
      <c r="AF1027" s="462"/>
      <c r="AG1027" s="462"/>
      <c r="AH1027" s="462"/>
      <c r="AI1027" s="462"/>
    </row>
    <row r="1028" spans="1:35">
      <c r="A1028" s="465"/>
      <c r="B1028" s="465"/>
      <c r="C1028" s="1024"/>
      <c r="D1028" s="1015"/>
      <c r="E1028" s="1015"/>
      <c r="F1028" s="464"/>
      <c r="G1028" s="464"/>
      <c r="H1028" s="464"/>
      <c r="I1028" s="1015"/>
      <c r="J1028" s="465"/>
      <c r="K1028" s="465"/>
      <c r="L1028" s="462"/>
      <c r="M1028" s="462"/>
      <c r="N1028" s="462"/>
      <c r="O1028" s="462"/>
      <c r="P1028" s="462"/>
      <c r="Q1028" s="462"/>
      <c r="R1028" s="462"/>
      <c r="S1028" s="462"/>
      <c r="T1028" s="462"/>
      <c r="U1028" s="462"/>
      <c r="W1028" s="462"/>
      <c r="X1028" s="462"/>
      <c r="Y1028" s="462"/>
      <c r="Z1028" s="462"/>
      <c r="AA1028" s="462"/>
      <c r="AB1028" s="462"/>
      <c r="AC1028" s="462"/>
      <c r="AD1028" s="462"/>
      <c r="AE1028" s="462"/>
      <c r="AF1028" s="462"/>
      <c r="AG1028" s="462"/>
      <c r="AH1028" s="462"/>
      <c r="AI1028" s="462"/>
    </row>
    <row r="1029" spans="1:35">
      <c r="A1029" s="465"/>
      <c r="B1029" s="465"/>
      <c r="C1029" s="1024"/>
      <c r="D1029" s="1015"/>
      <c r="E1029" s="1015"/>
      <c r="F1029" s="464"/>
      <c r="G1029" s="464"/>
      <c r="H1029" s="464"/>
      <c r="I1029" s="1015"/>
      <c r="J1029" s="465"/>
      <c r="K1029" s="465"/>
      <c r="L1029" s="462"/>
      <c r="M1029" s="462"/>
      <c r="N1029" s="462"/>
      <c r="O1029" s="462"/>
      <c r="P1029" s="462"/>
      <c r="Q1029" s="462"/>
      <c r="R1029" s="462"/>
      <c r="S1029" s="462"/>
      <c r="T1029" s="462"/>
      <c r="U1029" s="462"/>
      <c r="W1029" s="462"/>
      <c r="X1029" s="462"/>
      <c r="Y1029" s="462"/>
      <c r="Z1029" s="462"/>
      <c r="AA1029" s="462"/>
      <c r="AB1029" s="462"/>
      <c r="AC1029" s="462"/>
      <c r="AD1029" s="462"/>
      <c r="AE1029" s="462"/>
      <c r="AF1029" s="462"/>
      <c r="AG1029" s="462"/>
      <c r="AH1029" s="462"/>
      <c r="AI1029" s="462"/>
    </row>
    <row r="1030" spans="1:35">
      <c r="A1030" s="465"/>
      <c r="B1030" s="465"/>
      <c r="C1030" s="1024"/>
      <c r="D1030" s="1015"/>
      <c r="E1030" s="1015"/>
      <c r="F1030" s="464"/>
      <c r="G1030" s="464"/>
      <c r="H1030" s="464"/>
      <c r="I1030" s="1015"/>
      <c r="J1030" s="465"/>
      <c r="K1030" s="465"/>
      <c r="L1030" s="462"/>
      <c r="M1030" s="462"/>
      <c r="N1030" s="462"/>
      <c r="O1030" s="462"/>
      <c r="P1030" s="462"/>
      <c r="Q1030" s="462"/>
      <c r="R1030" s="462"/>
      <c r="S1030" s="462"/>
      <c r="T1030" s="462"/>
      <c r="U1030" s="462"/>
      <c r="W1030" s="462"/>
      <c r="X1030" s="462"/>
      <c r="Y1030" s="462"/>
      <c r="Z1030" s="462"/>
      <c r="AA1030" s="462"/>
      <c r="AB1030" s="462"/>
      <c r="AC1030" s="462"/>
      <c r="AD1030" s="462"/>
      <c r="AE1030" s="462"/>
      <c r="AF1030" s="462"/>
      <c r="AG1030" s="462"/>
      <c r="AH1030" s="462"/>
      <c r="AI1030" s="462"/>
    </row>
    <row r="1031" spans="1:35">
      <c r="A1031" s="465"/>
      <c r="B1031" s="465"/>
      <c r="C1031" s="1024"/>
      <c r="D1031" s="1015"/>
      <c r="E1031" s="1015"/>
      <c r="F1031" s="464"/>
      <c r="G1031" s="464"/>
      <c r="H1031" s="464"/>
      <c r="I1031" s="1015"/>
      <c r="J1031" s="465"/>
      <c r="K1031" s="465"/>
      <c r="L1031" s="462"/>
      <c r="M1031" s="462"/>
      <c r="N1031" s="462"/>
      <c r="O1031" s="462"/>
      <c r="P1031" s="462"/>
      <c r="Q1031" s="462"/>
      <c r="R1031" s="462"/>
      <c r="S1031" s="462"/>
      <c r="T1031" s="462"/>
      <c r="U1031" s="462"/>
      <c r="W1031" s="462"/>
      <c r="X1031" s="462"/>
      <c r="Y1031" s="462"/>
      <c r="Z1031" s="462"/>
      <c r="AA1031" s="462"/>
      <c r="AB1031" s="462"/>
      <c r="AC1031" s="462"/>
      <c r="AD1031" s="462"/>
      <c r="AE1031" s="462"/>
      <c r="AF1031" s="462"/>
      <c r="AG1031" s="462"/>
      <c r="AH1031" s="462"/>
      <c r="AI1031" s="462"/>
    </row>
    <row r="1032" spans="1:35">
      <c r="A1032" s="465"/>
      <c r="B1032" s="465"/>
      <c r="C1032" s="1024"/>
      <c r="D1032" s="1015"/>
      <c r="E1032" s="1015"/>
      <c r="F1032" s="464"/>
      <c r="G1032" s="464"/>
      <c r="H1032" s="464"/>
      <c r="I1032" s="1015"/>
      <c r="J1032" s="465"/>
      <c r="K1032" s="465"/>
      <c r="L1032" s="462"/>
      <c r="M1032" s="462"/>
      <c r="N1032" s="462"/>
      <c r="O1032" s="462"/>
      <c r="P1032" s="462"/>
      <c r="Q1032" s="462"/>
      <c r="R1032" s="462"/>
      <c r="S1032" s="462"/>
      <c r="T1032" s="462"/>
      <c r="U1032" s="462"/>
      <c r="W1032" s="462"/>
      <c r="X1032" s="462"/>
      <c r="Y1032" s="462"/>
      <c r="Z1032" s="462"/>
      <c r="AA1032" s="462"/>
      <c r="AB1032" s="462"/>
      <c r="AC1032" s="462"/>
      <c r="AD1032" s="462"/>
      <c r="AE1032" s="462"/>
      <c r="AF1032" s="462"/>
      <c r="AG1032" s="462"/>
      <c r="AH1032" s="462"/>
      <c r="AI1032" s="462"/>
    </row>
    <row r="1033" spans="1:35">
      <c r="A1033" s="465"/>
      <c r="B1033" s="465"/>
      <c r="C1033" s="1024"/>
      <c r="D1033" s="1015"/>
      <c r="E1033" s="1015"/>
      <c r="F1033" s="464"/>
      <c r="G1033" s="464"/>
      <c r="H1033" s="464"/>
      <c r="I1033" s="1015"/>
      <c r="J1033" s="465"/>
      <c r="K1033" s="465"/>
      <c r="L1033" s="462"/>
      <c r="M1033" s="462"/>
      <c r="N1033" s="462"/>
      <c r="O1033" s="462"/>
      <c r="P1033" s="462"/>
      <c r="Q1033" s="462"/>
      <c r="R1033" s="462"/>
      <c r="S1033" s="462"/>
      <c r="T1033" s="462"/>
      <c r="U1033" s="462"/>
      <c r="W1033" s="462"/>
      <c r="X1033" s="462"/>
      <c r="Y1033" s="462"/>
      <c r="Z1033" s="462"/>
      <c r="AA1033" s="462"/>
      <c r="AB1033" s="462"/>
      <c r="AC1033" s="462"/>
      <c r="AD1033" s="462"/>
      <c r="AE1033" s="462"/>
      <c r="AF1033" s="462"/>
      <c r="AG1033" s="462"/>
      <c r="AH1033" s="462"/>
      <c r="AI1033" s="462"/>
    </row>
    <row r="1034" spans="1:35">
      <c r="A1034" s="465"/>
      <c r="B1034" s="465"/>
      <c r="C1034" s="1024"/>
      <c r="D1034" s="1015"/>
      <c r="E1034" s="1015"/>
      <c r="F1034" s="464"/>
      <c r="G1034" s="464"/>
      <c r="H1034" s="464"/>
      <c r="I1034" s="1015"/>
      <c r="J1034" s="465"/>
      <c r="K1034" s="465"/>
      <c r="L1034" s="462"/>
      <c r="M1034" s="462"/>
      <c r="N1034" s="462"/>
      <c r="O1034" s="462"/>
      <c r="P1034" s="462"/>
      <c r="Q1034" s="462"/>
      <c r="R1034" s="462"/>
      <c r="S1034" s="462"/>
      <c r="T1034" s="462"/>
      <c r="U1034" s="462"/>
      <c r="W1034" s="462"/>
      <c r="X1034" s="462"/>
      <c r="Y1034" s="462"/>
      <c r="Z1034" s="462"/>
      <c r="AA1034" s="462"/>
      <c r="AB1034" s="462"/>
      <c r="AC1034" s="462"/>
      <c r="AD1034" s="462"/>
      <c r="AE1034" s="462"/>
      <c r="AF1034" s="462"/>
      <c r="AG1034" s="462"/>
      <c r="AH1034" s="462"/>
      <c r="AI1034" s="462"/>
    </row>
    <row r="1035" spans="1:35">
      <c r="A1035" s="465"/>
      <c r="B1035" s="465"/>
      <c r="C1035" s="1024"/>
      <c r="D1035" s="1015"/>
      <c r="E1035" s="1015"/>
      <c r="F1035" s="949"/>
      <c r="G1035" s="949"/>
      <c r="H1035" s="949"/>
      <c r="I1035" s="1015"/>
      <c r="J1035" s="465"/>
      <c r="K1035" s="465"/>
      <c r="L1035" s="462"/>
      <c r="M1035" s="462"/>
      <c r="N1035" s="462"/>
      <c r="O1035" s="462"/>
      <c r="P1035" s="462"/>
      <c r="Q1035" s="462"/>
      <c r="R1035" s="462"/>
      <c r="S1035" s="462"/>
      <c r="T1035" s="462"/>
      <c r="U1035" s="462"/>
      <c r="W1035" s="462"/>
      <c r="X1035" s="462"/>
      <c r="Y1035" s="462"/>
      <c r="Z1035" s="462"/>
      <c r="AA1035" s="462"/>
      <c r="AB1035" s="462"/>
      <c r="AC1035" s="462"/>
      <c r="AD1035" s="462"/>
      <c r="AE1035" s="462"/>
      <c r="AF1035" s="462"/>
      <c r="AG1035" s="462"/>
      <c r="AH1035" s="462"/>
      <c r="AI1035" s="462"/>
    </row>
    <row r="1036" spans="1:35">
      <c r="A1036" s="465"/>
      <c r="B1036" s="465"/>
      <c r="C1036" s="1024"/>
      <c r="D1036" s="1015"/>
      <c r="E1036" s="1015"/>
      <c r="F1036" s="949"/>
      <c r="G1036" s="949"/>
      <c r="H1036" s="949"/>
      <c r="I1036" s="1015"/>
      <c r="J1036" s="465"/>
      <c r="K1036" s="465"/>
      <c r="L1036" s="462"/>
      <c r="M1036" s="462"/>
      <c r="N1036" s="462"/>
      <c r="O1036" s="462"/>
      <c r="P1036" s="462"/>
      <c r="Q1036" s="462"/>
      <c r="R1036" s="462"/>
      <c r="S1036" s="462"/>
      <c r="T1036" s="462"/>
      <c r="U1036" s="462"/>
      <c r="W1036" s="462"/>
      <c r="X1036" s="462"/>
      <c r="Y1036" s="462"/>
      <c r="Z1036" s="462"/>
      <c r="AA1036" s="462"/>
      <c r="AB1036" s="462"/>
      <c r="AC1036" s="462"/>
      <c r="AD1036" s="462"/>
      <c r="AE1036" s="462"/>
      <c r="AF1036" s="462"/>
      <c r="AG1036" s="462"/>
      <c r="AH1036" s="462"/>
      <c r="AI1036" s="462"/>
    </row>
    <row r="1037" spans="1:35">
      <c r="A1037" s="465"/>
      <c r="B1037" s="465"/>
      <c r="C1037" s="1024"/>
      <c r="D1037" s="1015"/>
      <c r="E1037" s="1015"/>
      <c r="F1037" s="949"/>
      <c r="G1037" s="949"/>
      <c r="H1037" s="949"/>
      <c r="I1037" s="1015"/>
      <c r="J1037" s="465"/>
      <c r="K1037" s="465"/>
      <c r="L1037" s="462"/>
      <c r="M1037" s="462"/>
      <c r="N1037" s="462"/>
      <c r="O1037" s="462"/>
      <c r="P1037" s="462"/>
      <c r="Q1037" s="462"/>
      <c r="R1037" s="462"/>
      <c r="S1037" s="462"/>
      <c r="T1037" s="462"/>
      <c r="U1037" s="462"/>
      <c r="W1037" s="462"/>
      <c r="X1037" s="462"/>
      <c r="Y1037" s="462"/>
      <c r="Z1037" s="462"/>
      <c r="AA1037" s="462"/>
      <c r="AB1037" s="462"/>
      <c r="AC1037" s="462"/>
      <c r="AD1037" s="462"/>
      <c r="AE1037" s="462"/>
      <c r="AF1037" s="462"/>
      <c r="AG1037" s="462"/>
      <c r="AH1037" s="462"/>
      <c r="AI1037" s="462"/>
    </row>
    <row r="1038" spans="1:35">
      <c r="A1038" s="465"/>
      <c r="B1038" s="465"/>
      <c r="C1038" s="1024"/>
      <c r="D1038" s="1015"/>
      <c r="E1038" s="1015"/>
      <c r="F1038" s="464"/>
      <c r="G1038" s="464"/>
      <c r="H1038" s="464"/>
      <c r="I1038" s="1015"/>
      <c r="J1038" s="465"/>
      <c r="K1038" s="465"/>
      <c r="L1038" s="462"/>
      <c r="M1038" s="462"/>
      <c r="N1038" s="462"/>
      <c r="O1038" s="462"/>
      <c r="P1038" s="462"/>
      <c r="Q1038" s="462"/>
      <c r="R1038" s="462"/>
      <c r="S1038" s="462"/>
      <c r="T1038" s="462"/>
      <c r="U1038" s="462"/>
      <c r="W1038" s="462"/>
      <c r="X1038" s="462"/>
      <c r="Y1038" s="462"/>
      <c r="Z1038" s="462"/>
      <c r="AA1038" s="462"/>
      <c r="AB1038" s="462"/>
      <c r="AC1038" s="462"/>
      <c r="AD1038" s="462"/>
      <c r="AE1038" s="462"/>
      <c r="AF1038" s="462"/>
      <c r="AG1038" s="462"/>
      <c r="AH1038" s="462"/>
      <c r="AI1038" s="462"/>
    </row>
    <row r="1039" spans="1:35">
      <c r="A1039" s="465"/>
      <c r="B1039" s="465"/>
      <c r="C1039" s="1024"/>
      <c r="D1039" s="1015"/>
      <c r="E1039" s="1015"/>
      <c r="F1039" s="464"/>
      <c r="G1039" s="464"/>
      <c r="H1039" s="464"/>
      <c r="I1039" s="1015"/>
      <c r="J1039" s="465"/>
      <c r="K1039" s="465"/>
      <c r="L1039" s="462"/>
      <c r="M1039" s="462"/>
      <c r="N1039" s="462"/>
      <c r="O1039" s="462"/>
      <c r="P1039" s="462"/>
      <c r="Q1039" s="462"/>
      <c r="R1039" s="462"/>
      <c r="S1039" s="462"/>
      <c r="T1039" s="462"/>
      <c r="U1039" s="462"/>
      <c r="W1039" s="462"/>
      <c r="X1039" s="462"/>
      <c r="Y1039" s="462"/>
      <c r="Z1039" s="462"/>
      <c r="AA1039" s="462"/>
      <c r="AB1039" s="462"/>
      <c r="AC1039" s="462"/>
      <c r="AD1039" s="462"/>
      <c r="AE1039" s="462"/>
      <c r="AF1039" s="462"/>
      <c r="AG1039" s="462"/>
      <c r="AH1039" s="462"/>
      <c r="AI1039" s="462"/>
    </row>
    <row r="1040" spans="1:35">
      <c r="A1040" s="465"/>
      <c r="B1040" s="465"/>
      <c r="C1040" s="1024"/>
      <c r="D1040" s="1015"/>
      <c r="E1040" s="1015"/>
      <c r="F1040" s="930"/>
      <c r="G1040" s="930"/>
      <c r="H1040" s="930"/>
      <c r="I1040" s="1015"/>
      <c r="J1040" s="465"/>
      <c r="K1040" s="465"/>
      <c r="L1040" s="462"/>
      <c r="M1040" s="462"/>
      <c r="N1040" s="462"/>
      <c r="O1040" s="462"/>
      <c r="P1040" s="462"/>
      <c r="Q1040" s="462"/>
      <c r="R1040" s="462"/>
      <c r="S1040" s="462"/>
      <c r="T1040" s="462"/>
      <c r="U1040" s="462"/>
      <c r="W1040" s="462"/>
      <c r="X1040" s="462"/>
      <c r="Y1040" s="462"/>
      <c r="Z1040" s="462"/>
      <c r="AA1040" s="462"/>
      <c r="AB1040" s="462"/>
      <c r="AC1040" s="462"/>
      <c r="AD1040" s="462"/>
      <c r="AE1040" s="462"/>
      <c r="AF1040" s="462"/>
      <c r="AG1040" s="462"/>
      <c r="AH1040" s="462"/>
      <c r="AI1040" s="462"/>
    </row>
    <row r="1041" spans="1:35">
      <c r="A1041" s="465"/>
      <c r="B1041" s="465"/>
      <c r="C1041" s="1024"/>
      <c r="D1041" s="1015"/>
      <c r="E1041" s="1015"/>
      <c r="F1041" s="930"/>
      <c r="G1041" s="930"/>
      <c r="H1041" s="930"/>
      <c r="I1041" s="1015"/>
      <c r="J1041" s="465"/>
      <c r="K1041" s="465"/>
      <c r="L1041" s="462"/>
      <c r="M1041" s="462"/>
      <c r="N1041" s="462"/>
      <c r="O1041" s="462"/>
      <c r="P1041" s="462"/>
      <c r="Q1041" s="462"/>
      <c r="R1041" s="462"/>
      <c r="S1041" s="462"/>
      <c r="T1041" s="462"/>
      <c r="U1041" s="462"/>
      <c r="W1041" s="462"/>
      <c r="X1041" s="462"/>
      <c r="Y1041" s="462"/>
      <c r="Z1041" s="462"/>
      <c r="AA1041" s="462"/>
      <c r="AB1041" s="462"/>
      <c r="AC1041" s="462"/>
      <c r="AD1041" s="462"/>
      <c r="AE1041" s="462"/>
      <c r="AF1041" s="462"/>
      <c r="AG1041" s="462"/>
      <c r="AH1041" s="462"/>
      <c r="AI1041" s="462"/>
    </row>
    <row r="1042" spans="1:35">
      <c r="A1042" s="465"/>
      <c r="B1042" s="465"/>
      <c r="C1042" s="1024"/>
      <c r="D1042" s="1015"/>
      <c r="E1042" s="1015"/>
      <c r="F1042" s="930"/>
      <c r="G1042" s="930"/>
      <c r="H1042" s="930"/>
      <c r="I1042" s="1015"/>
      <c r="J1042" s="465"/>
      <c r="K1042" s="465"/>
      <c r="L1042" s="462"/>
      <c r="M1042" s="462"/>
      <c r="N1042" s="462"/>
      <c r="O1042" s="462"/>
      <c r="P1042" s="462"/>
      <c r="Q1042" s="462"/>
      <c r="R1042" s="462"/>
      <c r="S1042" s="462"/>
      <c r="T1042" s="462"/>
      <c r="U1042" s="462"/>
      <c r="W1042" s="462"/>
      <c r="X1042" s="462"/>
      <c r="Y1042" s="462"/>
      <c r="Z1042" s="462"/>
      <c r="AA1042" s="462"/>
      <c r="AB1042" s="462"/>
      <c r="AC1042" s="462"/>
      <c r="AD1042" s="462"/>
      <c r="AE1042" s="462"/>
      <c r="AF1042" s="462"/>
      <c r="AG1042" s="462"/>
      <c r="AH1042" s="462"/>
      <c r="AI1042" s="462"/>
    </row>
    <row r="1043" spans="1:35">
      <c r="A1043" s="465"/>
      <c r="B1043" s="465"/>
      <c r="C1043" s="1024"/>
      <c r="D1043" s="1015"/>
      <c r="E1043" s="1015"/>
      <c r="F1043" s="930"/>
      <c r="G1043" s="930"/>
      <c r="H1043" s="930"/>
      <c r="I1043" s="1015"/>
      <c r="J1043" s="465"/>
      <c r="K1043" s="465"/>
      <c r="L1043" s="462"/>
      <c r="M1043" s="462"/>
      <c r="N1043" s="462"/>
      <c r="O1043" s="462"/>
      <c r="P1043" s="462"/>
      <c r="Q1043" s="462"/>
      <c r="R1043" s="462"/>
      <c r="S1043" s="462"/>
      <c r="T1043" s="462"/>
      <c r="U1043" s="462"/>
      <c r="W1043" s="462"/>
      <c r="X1043" s="462"/>
      <c r="Y1043" s="462"/>
      <c r="Z1043" s="462"/>
      <c r="AA1043" s="462"/>
      <c r="AB1043" s="462"/>
      <c r="AC1043" s="462"/>
      <c r="AD1043" s="462"/>
      <c r="AE1043" s="462"/>
      <c r="AF1043" s="462"/>
      <c r="AG1043" s="462"/>
      <c r="AH1043" s="462"/>
      <c r="AI1043" s="462"/>
    </row>
    <row r="1044" spans="1:35">
      <c r="A1044" s="465"/>
      <c r="B1044" s="465"/>
      <c r="C1044" s="1024"/>
      <c r="D1044" s="1015"/>
      <c r="E1044" s="1015"/>
      <c r="F1044" s="464"/>
      <c r="G1044" s="464"/>
      <c r="H1044" s="464"/>
      <c r="I1044" s="1015"/>
      <c r="J1044" s="465"/>
      <c r="K1044" s="465"/>
      <c r="L1044" s="462"/>
      <c r="M1044" s="462"/>
      <c r="N1044" s="462"/>
      <c r="O1044" s="462"/>
      <c r="P1044" s="462"/>
      <c r="Q1044" s="462"/>
      <c r="R1044" s="462"/>
      <c r="S1044" s="462"/>
      <c r="T1044" s="462"/>
      <c r="U1044" s="462"/>
      <c r="W1044" s="462"/>
      <c r="X1044" s="462"/>
      <c r="Y1044" s="462"/>
      <c r="Z1044" s="462"/>
      <c r="AA1044" s="462"/>
      <c r="AB1044" s="462"/>
      <c r="AC1044" s="462"/>
      <c r="AD1044" s="462"/>
      <c r="AE1044" s="462"/>
      <c r="AF1044" s="462"/>
      <c r="AG1044" s="462"/>
      <c r="AH1044" s="462"/>
      <c r="AI1044" s="462"/>
    </row>
    <row r="1045" spans="1:35">
      <c r="A1045" s="465"/>
      <c r="B1045" s="465"/>
      <c r="C1045" s="1024"/>
      <c r="D1045" s="1015"/>
      <c r="E1045" s="1015"/>
      <c r="F1045" s="464"/>
      <c r="G1045" s="464"/>
      <c r="H1045" s="464"/>
      <c r="I1045" s="1015"/>
      <c r="J1045" s="465"/>
      <c r="K1045" s="465"/>
      <c r="L1045" s="462"/>
      <c r="M1045" s="462"/>
      <c r="N1045" s="462"/>
      <c r="O1045" s="462"/>
      <c r="P1045" s="462"/>
      <c r="Q1045" s="462"/>
      <c r="R1045" s="462"/>
      <c r="S1045" s="462"/>
      <c r="T1045" s="462"/>
      <c r="U1045" s="462"/>
      <c r="W1045" s="462"/>
      <c r="X1045" s="462"/>
      <c r="Y1045" s="462"/>
      <c r="Z1045" s="462"/>
      <c r="AA1045" s="462"/>
      <c r="AB1045" s="462"/>
      <c r="AC1045" s="462"/>
      <c r="AD1045" s="462"/>
      <c r="AE1045" s="462"/>
      <c r="AF1045" s="462"/>
      <c r="AG1045" s="462"/>
      <c r="AH1045" s="462"/>
      <c r="AI1045" s="462"/>
    </row>
    <row r="1046" spans="1:35">
      <c r="A1046" s="465"/>
      <c r="B1046" s="465"/>
      <c r="C1046" s="1024"/>
      <c r="D1046" s="1015"/>
      <c r="E1046" s="1015"/>
      <c r="F1046" s="464"/>
      <c r="G1046" s="464"/>
      <c r="H1046" s="464"/>
      <c r="I1046" s="1015"/>
      <c r="J1046" s="465"/>
      <c r="K1046" s="465"/>
      <c r="L1046" s="462"/>
      <c r="M1046" s="462"/>
      <c r="N1046" s="462"/>
      <c r="O1046" s="462"/>
      <c r="P1046" s="462"/>
      <c r="Q1046" s="462"/>
      <c r="R1046" s="462"/>
      <c r="S1046" s="462"/>
      <c r="T1046" s="462"/>
      <c r="U1046" s="462"/>
      <c r="W1046" s="462"/>
      <c r="X1046" s="462"/>
      <c r="Y1046" s="462"/>
      <c r="Z1046" s="462"/>
      <c r="AA1046" s="462"/>
      <c r="AB1046" s="462"/>
      <c r="AC1046" s="462"/>
      <c r="AD1046" s="462"/>
      <c r="AE1046" s="462"/>
      <c r="AF1046" s="462"/>
      <c r="AG1046" s="462"/>
      <c r="AH1046" s="462"/>
      <c r="AI1046" s="462"/>
    </row>
    <row r="1047" spans="1:35">
      <c r="A1047" s="465"/>
      <c r="B1047" s="465"/>
      <c r="C1047" s="1024"/>
      <c r="D1047" s="1015"/>
      <c r="E1047" s="1015"/>
      <c r="F1047" s="464"/>
      <c r="G1047" s="464"/>
      <c r="H1047" s="464"/>
      <c r="I1047" s="1015"/>
      <c r="J1047" s="465"/>
      <c r="K1047" s="465"/>
      <c r="L1047" s="462"/>
      <c r="M1047" s="462"/>
      <c r="N1047" s="462"/>
      <c r="O1047" s="462"/>
      <c r="P1047" s="462"/>
      <c r="Q1047" s="462"/>
      <c r="R1047" s="462"/>
      <c r="S1047" s="462"/>
      <c r="T1047" s="462"/>
      <c r="U1047" s="462"/>
      <c r="W1047" s="462"/>
      <c r="X1047" s="462"/>
      <c r="Y1047" s="462"/>
      <c r="Z1047" s="462"/>
      <c r="AA1047" s="462"/>
      <c r="AB1047" s="462"/>
      <c r="AC1047" s="462"/>
      <c r="AD1047" s="462"/>
      <c r="AE1047" s="462"/>
      <c r="AF1047" s="462"/>
      <c r="AG1047" s="462"/>
      <c r="AH1047" s="462"/>
      <c r="AI1047" s="462"/>
    </row>
    <row r="1048" spans="1:35">
      <c r="A1048" s="465"/>
      <c r="B1048" s="465"/>
      <c r="C1048" s="1024"/>
      <c r="D1048" s="1015"/>
      <c r="E1048" s="1015"/>
      <c r="F1048" s="930"/>
      <c r="G1048" s="930"/>
      <c r="H1048" s="930"/>
      <c r="I1048" s="1015"/>
      <c r="J1048" s="465"/>
      <c r="K1048" s="465"/>
      <c r="L1048" s="462"/>
      <c r="M1048" s="462"/>
      <c r="N1048" s="462"/>
      <c r="O1048" s="462"/>
      <c r="P1048" s="462"/>
      <c r="Q1048" s="462"/>
      <c r="R1048" s="462"/>
      <c r="S1048" s="462"/>
      <c r="T1048" s="462"/>
      <c r="U1048" s="462"/>
      <c r="W1048" s="462"/>
      <c r="X1048" s="462"/>
      <c r="Y1048" s="462"/>
      <c r="Z1048" s="462"/>
      <c r="AA1048" s="462"/>
      <c r="AB1048" s="462"/>
      <c r="AC1048" s="462"/>
      <c r="AD1048" s="462"/>
      <c r="AE1048" s="462"/>
      <c r="AF1048" s="462"/>
      <c r="AG1048" s="462"/>
      <c r="AH1048" s="462"/>
      <c r="AI1048" s="462"/>
    </row>
    <row r="1049" spans="1:35">
      <c r="A1049" s="465"/>
      <c r="B1049" s="465"/>
      <c r="C1049" s="1024"/>
      <c r="D1049" s="1015"/>
      <c r="E1049" s="1015"/>
      <c r="F1049" s="930"/>
      <c r="G1049" s="930"/>
      <c r="H1049" s="930"/>
      <c r="I1049" s="1015"/>
      <c r="J1049" s="465"/>
      <c r="K1049" s="465"/>
      <c r="L1049" s="462"/>
      <c r="M1049" s="462"/>
      <c r="N1049" s="462"/>
      <c r="O1049" s="462"/>
      <c r="P1049" s="462"/>
      <c r="Q1049" s="462"/>
      <c r="R1049" s="462"/>
      <c r="S1049" s="462"/>
      <c r="T1049" s="462"/>
      <c r="U1049" s="462"/>
      <c r="W1049" s="462"/>
      <c r="X1049" s="462"/>
      <c r="Y1049" s="462"/>
      <c r="Z1049" s="462"/>
      <c r="AA1049" s="462"/>
      <c r="AB1049" s="462"/>
      <c r="AC1049" s="462"/>
      <c r="AD1049" s="462"/>
      <c r="AE1049" s="462"/>
      <c r="AF1049" s="462"/>
      <c r="AG1049" s="462"/>
      <c r="AH1049" s="462"/>
      <c r="AI1049" s="462"/>
    </row>
    <row r="1050" spans="1:35">
      <c r="A1050" s="465"/>
      <c r="B1050" s="465"/>
      <c r="C1050" s="1024"/>
      <c r="D1050" s="1015"/>
      <c r="E1050" s="1015"/>
      <c r="F1050" s="930"/>
      <c r="G1050" s="930"/>
      <c r="H1050" s="930"/>
      <c r="I1050" s="1015"/>
      <c r="J1050" s="465"/>
      <c r="K1050" s="465"/>
      <c r="L1050" s="462"/>
      <c r="M1050" s="462"/>
      <c r="N1050" s="462"/>
      <c r="O1050" s="462"/>
      <c r="P1050" s="462"/>
      <c r="Q1050" s="462"/>
      <c r="R1050" s="462"/>
      <c r="S1050" s="462"/>
      <c r="T1050" s="462"/>
      <c r="U1050" s="462"/>
      <c r="W1050" s="462"/>
      <c r="X1050" s="462"/>
      <c r="Y1050" s="462"/>
      <c r="Z1050" s="462"/>
      <c r="AA1050" s="462"/>
      <c r="AB1050" s="462"/>
      <c r="AC1050" s="462"/>
      <c r="AD1050" s="462"/>
      <c r="AE1050" s="462"/>
      <c r="AF1050" s="462"/>
      <c r="AG1050" s="462"/>
      <c r="AH1050" s="462"/>
      <c r="AI1050" s="462"/>
    </row>
    <row r="1051" spans="1:35">
      <c r="A1051" s="465"/>
      <c r="B1051" s="465"/>
      <c r="C1051" s="1024"/>
      <c r="D1051" s="1015"/>
      <c r="E1051" s="1015"/>
      <c r="F1051" s="949"/>
      <c r="G1051" s="949"/>
      <c r="H1051" s="949"/>
      <c r="I1051" s="1015"/>
      <c r="J1051" s="465"/>
      <c r="K1051" s="465"/>
      <c r="L1051" s="462"/>
      <c r="M1051" s="462"/>
      <c r="N1051" s="462"/>
      <c r="O1051" s="462"/>
      <c r="P1051" s="462"/>
      <c r="Q1051" s="462"/>
      <c r="R1051" s="462"/>
      <c r="S1051" s="462"/>
      <c r="T1051" s="462"/>
      <c r="U1051" s="462"/>
      <c r="W1051" s="462"/>
      <c r="X1051" s="462"/>
      <c r="Y1051" s="462"/>
      <c r="Z1051" s="462"/>
      <c r="AA1051" s="462"/>
      <c r="AB1051" s="462"/>
      <c r="AC1051" s="462"/>
      <c r="AD1051" s="462"/>
      <c r="AE1051" s="462"/>
      <c r="AF1051" s="462"/>
      <c r="AG1051" s="462"/>
      <c r="AH1051" s="462"/>
      <c r="AI1051" s="462"/>
    </row>
    <row r="1052" spans="1:35">
      <c r="A1052" s="465"/>
      <c r="B1052" s="465"/>
      <c r="C1052" s="1024"/>
      <c r="D1052" s="1015"/>
      <c r="E1052" s="1015"/>
      <c r="F1052" s="949"/>
      <c r="G1052" s="949"/>
      <c r="H1052" s="949"/>
      <c r="I1052" s="1015"/>
      <c r="J1052" s="465"/>
      <c r="K1052" s="465"/>
      <c r="L1052" s="462"/>
      <c r="M1052" s="462"/>
      <c r="N1052" s="462"/>
      <c r="O1052" s="462"/>
      <c r="P1052" s="462"/>
      <c r="Q1052" s="462"/>
      <c r="R1052" s="462"/>
      <c r="S1052" s="462"/>
      <c r="T1052" s="462"/>
      <c r="U1052" s="462"/>
      <c r="W1052" s="462"/>
      <c r="X1052" s="462"/>
      <c r="Y1052" s="462"/>
      <c r="Z1052" s="462"/>
      <c r="AA1052" s="462"/>
      <c r="AB1052" s="462"/>
      <c r="AC1052" s="462"/>
      <c r="AD1052" s="462"/>
      <c r="AE1052" s="462"/>
      <c r="AF1052" s="462"/>
      <c r="AG1052" s="462"/>
      <c r="AH1052" s="462"/>
      <c r="AI1052" s="462"/>
    </row>
    <row r="1053" spans="1:35">
      <c r="A1053" s="465"/>
      <c r="B1053" s="465"/>
      <c r="C1053" s="1024"/>
      <c r="D1053" s="1015"/>
      <c r="E1053" s="1015"/>
      <c r="F1053" s="464"/>
      <c r="G1053" s="464"/>
      <c r="H1053" s="464"/>
      <c r="I1053" s="1015"/>
      <c r="J1053" s="465"/>
      <c r="K1053" s="465"/>
      <c r="L1053" s="462"/>
      <c r="M1053" s="462"/>
      <c r="N1053" s="462"/>
      <c r="O1053" s="462"/>
      <c r="P1053" s="462"/>
      <c r="Q1053" s="462"/>
      <c r="R1053" s="462"/>
      <c r="S1053" s="462"/>
      <c r="T1053" s="462"/>
      <c r="U1053" s="462"/>
      <c r="W1053" s="462"/>
      <c r="X1053" s="462"/>
      <c r="Y1053" s="462"/>
      <c r="Z1053" s="462"/>
      <c r="AA1053" s="462"/>
      <c r="AB1053" s="462"/>
      <c r="AC1053" s="462"/>
      <c r="AD1053" s="462"/>
      <c r="AE1053" s="462"/>
      <c r="AF1053" s="462"/>
      <c r="AG1053" s="462"/>
      <c r="AH1053" s="462"/>
      <c r="AI1053" s="462"/>
    </row>
    <row r="1054" spans="1:35">
      <c r="A1054" s="465"/>
      <c r="B1054" s="465"/>
      <c r="C1054" s="1024"/>
      <c r="D1054" s="1015"/>
      <c r="E1054" s="1015"/>
      <c r="F1054" s="464"/>
      <c r="G1054" s="464"/>
      <c r="H1054" s="464"/>
      <c r="I1054" s="1015"/>
      <c r="J1054" s="465"/>
      <c r="K1054" s="465"/>
      <c r="L1054" s="462"/>
      <c r="M1054" s="462"/>
      <c r="N1054" s="462"/>
      <c r="O1054" s="462"/>
      <c r="P1054" s="462"/>
      <c r="Q1054" s="462"/>
      <c r="R1054" s="462"/>
      <c r="S1054" s="462"/>
      <c r="T1054" s="462"/>
      <c r="U1054" s="462"/>
      <c r="W1054" s="462"/>
      <c r="X1054" s="462"/>
      <c r="Y1054" s="462"/>
      <c r="Z1054" s="462"/>
      <c r="AA1054" s="462"/>
      <c r="AB1054" s="462"/>
      <c r="AC1054" s="462"/>
      <c r="AD1054" s="462"/>
      <c r="AE1054" s="462"/>
      <c r="AF1054" s="462"/>
      <c r="AG1054" s="462"/>
      <c r="AH1054" s="462"/>
      <c r="AI1054" s="462"/>
    </row>
    <row r="1055" spans="1:35">
      <c r="A1055" s="465"/>
      <c r="B1055" s="465"/>
      <c r="C1055" s="1024"/>
      <c r="D1055" s="1015"/>
      <c r="E1055" s="1015"/>
      <c r="F1055" s="949"/>
      <c r="G1055" s="949"/>
      <c r="H1055" s="949"/>
      <c r="I1055" s="1015"/>
      <c r="J1055" s="465"/>
      <c r="K1055" s="465"/>
      <c r="L1055" s="462"/>
      <c r="M1055" s="462"/>
      <c r="N1055" s="462"/>
      <c r="O1055" s="462"/>
      <c r="P1055" s="462"/>
      <c r="Q1055" s="462"/>
      <c r="R1055" s="462"/>
      <c r="S1055" s="462"/>
      <c r="T1055" s="462"/>
      <c r="U1055" s="462"/>
      <c r="W1055" s="462"/>
      <c r="X1055" s="462"/>
      <c r="Y1055" s="462"/>
      <c r="Z1055" s="462"/>
      <c r="AA1055" s="462"/>
      <c r="AB1055" s="462"/>
      <c r="AC1055" s="462"/>
      <c r="AD1055" s="462"/>
      <c r="AE1055" s="462"/>
      <c r="AF1055" s="462"/>
      <c r="AG1055" s="462"/>
      <c r="AH1055" s="462"/>
      <c r="AI1055" s="462"/>
    </row>
    <row r="1056" spans="1:35">
      <c r="A1056" s="465"/>
      <c r="B1056" s="465"/>
      <c r="C1056" s="1024"/>
      <c r="D1056" s="1015"/>
      <c r="E1056" s="1015"/>
      <c r="F1056" s="464"/>
      <c r="G1056" s="464"/>
      <c r="H1056" s="464"/>
      <c r="I1056" s="1015"/>
      <c r="J1056" s="465"/>
      <c r="K1056" s="465"/>
      <c r="L1056" s="462"/>
      <c r="M1056" s="462"/>
      <c r="N1056" s="462"/>
      <c r="O1056" s="462"/>
      <c r="P1056" s="462"/>
      <c r="Q1056" s="462"/>
      <c r="R1056" s="462"/>
      <c r="S1056" s="462"/>
      <c r="T1056" s="462"/>
      <c r="U1056" s="462"/>
      <c r="W1056" s="462"/>
      <c r="X1056" s="462"/>
      <c r="Y1056" s="462"/>
      <c r="Z1056" s="462"/>
      <c r="AA1056" s="462"/>
      <c r="AB1056" s="462"/>
      <c r="AC1056" s="462"/>
      <c r="AD1056" s="462"/>
      <c r="AE1056" s="462"/>
      <c r="AF1056" s="462"/>
      <c r="AG1056" s="462"/>
      <c r="AH1056" s="462"/>
      <c r="AI1056" s="462"/>
    </row>
    <row r="1057" spans="1:35">
      <c r="A1057" s="465"/>
      <c r="B1057" s="465"/>
      <c r="C1057" s="1024"/>
      <c r="D1057" s="1015"/>
      <c r="E1057" s="1015"/>
      <c r="F1057" s="464"/>
      <c r="G1057" s="464"/>
      <c r="H1057" s="464"/>
      <c r="I1057" s="1015"/>
      <c r="J1057" s="465"/>
      <c r="K1057" s="465"/>
      <c r="L1057" s="462"/>
      <c r="M1057" s="462"/>
      <c r="N1057" s="462"/>
      <c r="O1057" s="462"/>
      <c r="P1057" s="462"/>
      <c r="Q1057" s="462"/>
      <c r="R1057" s="462"/>
      <c r="S1057" s="462"/>
      <c r="T1057" s="462"/>
      <c r="U1057" s="462"/>
      <c r="W1057" s="462"/>
      <c r="X1057" s="462"/>
      <c r="Y1057" s="462"/>
      <c r="Z1057" s="462"/>
      <c r="AA1057" s="462"/>
      <c r="AB1057" s="462"/>
      <c r="AC1057" s="462"/>
      <c r="AD1057" s="462"/>
      <c r="AE1057" s="462"/>
      <c r="AF1057" s="462"/>
      <c r="AG1057" s="462"/>
      <c r="AH1057" s="462"/>
      <c r="AI1057" s="462"/>
    </row>
    <row r="1058" spans="1:35">
      <c r="A1058" s="465"/>
      <c r="B1058" s="465"/>
      <c r="C1058" s="1024"/>
      <c r="D1058" s="1015"/>
      <c r="E1058" s="1015"/>
      <c r="F1058" s="464"/>
      <c r="G1058" s="464"/>
      <c r="H1058" s="464"/>
      <c r="I1058" s="1015"/>
      <c r="J1058" s="465"/>
      <c r="K1058" s="465"/>
      <c r="L1058" s="462"/>
      <c r="M1058" s="462"/>
      <c r="N1058" s="462"/>
      <c r="O1058" s="462"/>
      <c r="P1058" s="462"/>
      <c r="Q1058" s="462"/>
      <c r="R1058" s="462"/>
      <c r="S1058" s="462"/>
      <c r="T1058" s="462"/>
      <c r="U1058" s="462"/>
      <c r="W1058" s="462"/>
      <c r="X1058" s="462"/>
      <c r="Y1058" s="462"/>
      <c r="Z1058" s="462"/>
      <c r="AA1058" s="462"/>
      <c r="AB1058" s="462"/>
      <c r="AC1058" s="462"/>
      <c r="AD1058" s="462"/>
      <c r="AE1058" s="462"/>
      <c r="AF1058" s="462"/>
      <c r="AG1058" s="462"/>
      <c r="AH1058" s="462"/>
      <c r="AI1058" s="462"/>
    </row>
    <row r="1059" spans="1:35">
      <c r="A1059" s="465"/>
      <c r="B1059" s="465"/>
      <c r="C1059" s="1024"/>
      <c r="D1059" s="1015"/>
      <c r="E1059" s="1015"/>
      <c r="F1059" s="949"/>
      <c r="G1059" s="949"/>
      <c r="H1059" s="949"/>
      <c r="I1059" s="1015"/>
      <c r="J1059" s="465"/>
      <c r="K1059" s="465"/>
      <c r="L1059" s="462"/>
      <c r="M1059" s="462"/>
      <c r="N1059" s="462"/>
      <c r="O1059" s="462"/>
      <c r="P1059" s="462"/>
      <c r="Q1059" s="462"/>
      <c r="R1059" s="462"/>
      <c r="S1059" s="462"/>
      <c r="T1059" s="462"/>
      <c r="U1059" s="462"/>
      <c r="W1059" s="462"/>
      <c r="X1059" s="462"/>
      <c r="Y1059" s="462"/>
      <c r="Z1059" s="462"/>
      <c r="AA1059" s="462"/>
      <c r="AB1059" s="462"/>
      <c r="AC1059" s="462"/>
      <c r="AD1059" s="462"/>
      <c r="AE1059" s="462"/>
      <c r="AF1059" s="462"/>
      <c r="AG1059" s="462"/>
      <c r="AH1059" s="462"/>
      <c r="AI1059" s="462"/>
    </row>
    <row r="1060" spans="1:35">
      <c r="A1060" s="465"/>
      <c r="B1060" s="465"/>
      <c r="C1060" s="1024"/>
      <c r="D1060" s="1015"/>
      <c r="E1060" s="1015"/>
      <c r="F1060" s="949"/>
      <c r="G1060" s="949"/>
      <c r="H1060" s="949"/>
      <c r="I1060" s="1015"/>
      <c r="J1060" s="465"/>
      <c r="K1060" s="465"/>
      <c r="L1060" s="462"/>
      <c r="M1060" s="462"/>
      <c r="N1060" s="462"/>
      <c r="O1060" s="462"/>
      <c r="P1060" s="462"/>
      <c r="Q1060" s="462"/>
      <c r="R1060" s="462"/>
      <c r="S1060" s="462"/>
      <c r="T1060" s="462"/>
      <c r="U1060" s="462"/>
      <c r="W1060" s="462"/>
      <c r="X1060" s="462"/>
      <c r="Y1060" s="462"/>
      <c r="Z1060" s="462"/>
      <c r="AA1060" s="462"/>
      <c r="AB1060" s="462"/>
      <c r="AC1060" s="462"/>
      <c r="AD1060" s="462"/>
      <c r="AE1060" s="462"/>
      <c r="AF1060" s="462"/>
      <c r="AG1060" s="462"/>
      <c r="AH1060" s="462"/>
      <c r="AI1060" s="462"/>
    </row>
    <row r="1061" spans="1:35">
      <c r="A1061" s="465"/>
      <c r="B1061" s="465"/>
      <c r="C1061" s="1024"/>
      <c r="D1061" s="1015"/>
      <c r="E1061" s="1015"/>
      <c r="F1061" s="464"/>
      <c r="G1061" s="464"/>
      <c r="H1061" s="464"/>
      <c r="I1061" s="1015"/>
      <c r="J1061" s="465"/>
      <c r="K1061" s="465"/>
      <c r="L1061" s="462"/>
      <c r="M1061" s="462"/>
      <c r="N1061" s="462"/>
      <c r="O1061" s="462"/>
      <c r="P1061" s="462"/>
      <c r="Q1061" s="462"/>
      <c r="R1061" s="462"/>
      <c r="S1061" s="462"/>
      <c r="T1061" s="462"/>
      <c r="U1061" s="462"/>
      <c r="W1061" s="462"/>
      <c r="X1061" s="462"/>
      <c r="Y1061" s="462"/>
      <c r="Z1061" s="462"/>
      <c r="AA1061" s="462"/>
      <c r="AB1061" s="462"/>
      <c r="AC1061" s="462"/>
      <c r="AD1061" s="462"/>
      <c r="AE1061" s="462"/>
      <c r="AF1061" s="462"/>
      <c r="AG1061" s="462"/>
      <c r="AH1061" s="462"/>
      <c r="AI1061" s="462"/>
    </row>
    <row r="1062" spans="1:35">
      <c r="A1062" s="465"/>
      <c r="B1062" s="465"/>
      <c r="C1062" s="1024"/>
      <c r="D1062" s="1015"/>
      <c r="E1062" s="1015"/>
      <c r="F1062" s="949"/>
      <c r="G1062" s="949"/>
      <c r="H1062" s="949"/>
      <c r="I1062" s="1015"/>
      <c r="J1062" s="465"/>
      <c r="K1062" s="465"/>
      <c r="L1062" s="462"/>
      <c r="M1062" s="462"/>
      <c r="N1062" s="462"/>
      <c r="O1062" s="462"/>
      <c r="P1062" s="462"/>
      <c r="Q1062" s="462"/>
      <c r="R1062" s="462"/>
      <c r="S1062" s="462"/>
      <c r="T1062" s="462"/>
      <c r="U1062" s="462"/>
      <c r="W1062" s="462"/>
      <c r="X1062" s="462"/>
      <c r="Y1062" s="462"/>
      <c r="Z1062" s="462"/>
      <c r="AA1062" s="462"/>
      <c r="AB1062" s="462"/>
      <c r="AC1062" s="462"/>
      <c r="AD1062" s="462"/>
      <c r="AE1062" s="462"/>
      <c r="AF1062" s="462"/>
      <c r="AG1062" s="462"/>
      <c r="AH1062" s="462"/>
      <c r="AI1062" s="462"/>
    </row>
    <row r="1063" spans="1:35">
      <c r="A1063" s="465"/>
      <c r="B1063" s="465"/>
      <c r="C1063" s="1024"/>
      <c r="D1063" s="1015"/>
      <c r="E1063" s="1015"/>
      <c r="F1063" s="464"/>
      <c r="G1063" s="464"/>
      <c r="H1063" s="464"/>
      <c r="I1063" s="1015"/>
      <c r="J1063" s="465"/>
      <c r="K1063" s="465"/>
      <c r="L1063" s="462"/>
      <c r="M1063" s="462"/>
      <c r="N1063" s="462"/>
      <c r="O1063" s="462"/>
      <c r="P1063" s="462"/>
      <c r="Q1063" s="462"/>
      <c r="R1063" s="462"/>
      <c r="S1063" s="462"/>
      <c r="T1063" s="462"/>
      <c r="U1063" s="462"/>
      <c r="W1063" s="462"/>
      <c r="X1063" s="462"/>
      <c r="Y1063" s="462"/>
      <c r="Z1063" s="462"/>
      <c r="AA1063" s="462"/>
      <c r="AB1063" s="462"/>
      <c r="AC1063" s="462"/>
      <c r="AD1063" s="462"/>
      <c r="AE1063" s="462"/>
      <c r="AF1063" s="462"/>
      <c r="AG1063" s="462"/>
      <c r="AH1063" s="462"/>
      <c r="AI1063" s="462"/>
    </row>
    <row r="1064" spans="1:35">
      <c r="A1064" s="465"/>
      <c r="B1064" s="465"/>
      <c r="C1064" s="1024"/>
      <c r="D1064" s="1015"/>
      <c r="E1064" s="1015"/>
      <c r="F1064" s="949"/>
      <c r="G1064" s="949"/>
      <c r="H1064" s="949"/>
      <c r="I1064" s="1015"/>
      <c r="J1064" s="465"/>
      <c r="K1064" s="465"/>
      <c r="L1064" s="462"/>
      <c r="M1064" s="462"/>
      <c r="N1064" s="462"/>
      <c r="O1064" s="462"/>
      <c r="P1064" s="462"/>
      <c r="Q1064" s="462"/>
      <c r="R1064" s="462"/>
      <c r="S1064" s="462"/>
      <c r="T1064" s="462"/>
      <c r="U1064" s="462"/>
      <c r="W1064" s="462"/>
      <c r="X1064" s="462"/>
      <c r="Y1064" s="462"/>
      <c r="Z1064" s="462"/>
      <c r="AA1064" s="462"/>
      <c r="AB1064" s="462"/>
      <c r="AC1064" s="462"/>
      <c r="AD1064" s="462"/>
      <c r="AE1064" s="462"/>
      <c r="AF1064" s="462"/>
      <c r="AG1064" s="462"/>
      <c r="AH1064" s="462"/>
      <c r="AI1064" s="462"/>
    </row>
    <row r="1065" spans="1:35">
      <c r="A1065" s="465"/>
      <c r="B1065" s="465"/>
      <c r="C1065" s="1024"/>
      <c r="D1065" s="1015"/>
      <c r="E1065" s="1015"/>
      <c r="F1065" s="464"/>
      <c r="G1065" s="464"/>
      <c r="H1065" s="464"/>
      <c r="I1065" s="1015"/>
      <c r="J1065" s="465"/>
      <c r="K1065" s="465"/>
      <c r="L1065" s="462"/>
      <c r="M1065" s="462"/>
      <c r="N1065" s="462"/>
      <c r="O1065" s="462"/>
      <c r="P1065" s="462"/>
      <c r="Q1065" s="462"/>
      <c r="R1065" s="462"/>
      <c r="S1065" s="462"/>
      <c r="T1065" s="462"/>
      <c r="U1065" s="462"/>
      <c r="W1065" s="462"/>
      <c r="X1065" s="462"/>
      <c r="Y1065" s="462"/>
      <c r="Z1065" s="462"/>
      <c r="AA1065" s="462"/>
      <c r="AB1065" s="462"/>
      <c r="AC1065" s="462"/>
      <c r="AD1065" s="462"/>
      <c r="AE1065" s="462"/>
      <c r="AF1065" s="462"/>
      <c r="AG1065" s="462"/>
      <c r="AH1065" s="462"/>
      <c r="AI1065" s="462"/>
    </row>
    <row r="1066" spans="1:35">
      <c r="A1066" s="465"/>
      <c r="B1066" s="465"/>
      <c r="C1066" s="1024"/>
      <c r="D1066" s="1015"/>
      <c r="E1066" s="1015"/>
      <c r="F1066" s="464"/>
      <c r="G1066" s="464"/>
      <c r="H1066" s="464"/>
      <c r="I1066" s="1015"/>
      <c r="J1066" s="465"/>
      <c r="K1066" s="465"/>
      <c r="L1066" s="462"/>
      <c r="M1066" s="462"/>
      <c r="N1066" s="462"/>
      <c r="O1066" s="462"/>
      <c r="P1066" s="462"/>
      <c r="Q1066" s="462"/>
      <c r="R1066" s="462"/>
      <c r="S1066" s="462"/>
      <c r="T1066" s="462"/>
      <c r="U1066" s="462"/>
      <c r="W1066" s="462"/>
      <c r="X1066" s="462"/>
      <c r="Y1066" s="462"/>
      <c r="Z1066" s="462"/>
      <c r="AA1066" s="462"/>
      <c r="AB1066" s="462"/>
      <c r="AC1066" s="462"/>
      <c r="AD1066" s="462"/>
      <c r="AE1066" s="462"/>
      <c r="AF1066" s="462"/>
      <c r="AG1066" s="462"/>
      <c r="AH1066" s="462"/>
      <c r="AI1066" s="462"/>
    </row>
    <row r="1067" spans="1:35">
      <c r="A1067" s="465"/>
      <c r="B1067" s="465"/>
      <c r="C1067" s="1024"/>
      <c r="D1067" s="1015"/>
      <c r="E1067" s="1015"/>
      <c r="F1067" s="464"/>
      <c r="G1067" s="464"/>
      <c r="H1067" s="464"/>
      <c r="I1067" s="1015"/>
      <c r="J1067" s="465"/>
      <c r="K1067" s="465"/>
      <c r="L1067" s="462"/>
      <c r="M1067" s="462"/>
      <c r="N1067" s="462"/>
      <c r="O1067" s="462"/>
      <c r="P1067" s="462"/>
      <c r="Q1067" s="462"/>
      <c r="R1067" s="462"/>
      <c r="S1067" s="462"/>
      <c r="T1067" s="462"/>
      <c r="U1067" s="462"/>
      <c r="W1067" s="462"/>
      <c r="X1067" s="462"/>
      <c r="Y1067" s="462"/>
      <c r="Z1067" s="462"/>
      <c r="AA1067" s="462"/>
      <c r="AB1067" s="462"/>
      <c r="AC1067" s="462"/>
      <c r="AD1067" s="462"/>
      <c r="AE1067" s="462"/>
      <c r="AF1067" s="462"/>
      <c r="AG1067" s="462"/>
      <c r="AH1067" s="462"/>
      <c r="AI1067" s="462"/>
    </row>
    <row r="1068" spans="1:35">
      <c r="A1068" s="465"/>
      <c r="B1068" s="465"/>
      <c r="C1068" s="1024"/>
      <c r="D1068" s="1015"/>
      <c r="E1068" s="1015"/>
      <c r="F1068" s="464"/>
      <c r="G1068" s="464"/>
      <c r="H1068" s="464"/>
      <c r="I1068" s="1015"/>
      <c r="J1068" s="465"/>
      <c r="K1068" s="465"/>
      <c r="L1068" s="462"/>
      <c r="M1068" s="462"/>
      <c r="N1068" s="462"/>
      <c r="O1068" s="462"/>
      <c r="P1068" s="462"/>
      <c r="Q1068" s="462"/>
      <c r="R1068" s="462"/>
      <c r="S1068" s="462"/>
      <c r="T1068" s="462"/>
      <c r="U1068" s="462"/>
      <c r="W1068" s="462"/>
      <c r="X1068" s="462"/>
      <c r="Y1068" s="462"/>
      <c r="Z1068" s="462"/>
      <c r="AA1068" s="462"/>
      <c r="AB1068" s="462"/>
      <c r="AC1068" s="462"/>
      <c r="AD1068" s="462"/>
      <c r="AE1068" s="462"/>
      <c r="AF1068" s="462"/>
      <c r="AG1068" s="462"/>
      <c r="AH1068" s="462"/>
      <c r="AI1068" s="462"/>
    </row>
    <row r="1069" spans="1:35">
      <c r="A1069" s="465"/>
      <c r="B1069" s="465"/>
      <c r="C1069" s="1024"/>
      <c r="D1069" s="1015"/>
      <c r="E1069" s="1015"/>
      <c r="F1069" s="464"/>
      <c r="G1069" s="464"/>
      <c r="H1069" s="464"/>
      <c r="I1069" s="1015"/>
      <c r="J1069" s="465"/>
      <c r="K1069" s="465"/>
      <c r="L1069" s="462"/>
      <c r="M1069" s="462"/>
      <c r="N1069" s="462"/>
      <c r="O1069" s="462"/>
      <c r="P1069" s="462"/>
      <c r="Q1069" s="462"/>
      <c r="R1069" s="462"/>
      <c r="S1069" s="462"/>
      <c r="T1069" s="462"/>
      <c r="U1069" s="462"/>
      <c r="W1069" s="462"/>
      <c r="X1069" s="462"/>
      <c r="Y1069" s="462"/>
      <c r="Z1069" s="462"/>
      <c r="AA1069" s="462"/>
      <c r="AB1069" s="462"/>
      <c r="AC1069" s="462"/>
      <c r="AD1069" s="462"/>
      <c r="AE1069" s="462"/>
      <c r="AF1069" s="462"/>
      <c r="AG1069" s="462"/>
      <c r="AH1069" s="462"/>
      <c r="AI1069" s="462"/>
    </row>
    <row r="1070" spans="1:35">
      <c r="A1070" s="465"/>
      <c r="B1070" s="465"/>
      <c r="C1070" s="1024"/>
      <c r="D1070" s="1015"/>
      <c r="E1070" s="1015"/>
      <c r="F1070" s="464"/>
      <c r="G1070" s="464"/>
      <c r="H1070" s="464"/>
      <c r="I1070" s="1015"/>
      <c r="J1070" s="465"/>
      <c r="K1070" s="465"/>
      <c r="L1070" s="462"/>
      <c r="M1070" s="462"/>
      <c r="N1070" s="462"/>
      <c r="O1070" s="462"/>
      <c r="P1070" s="462"/>
      <c r="Q1070" s="462"/>
      <c r="R1070" s="462"/>
      <c r="S1070" s="462"/>
      <c r="T1070" s="462"/>
      <c r="U1070" s="462"/>
      <c r="W1070" s="462"/>
      <c r="X1070" s="462"/>
      <c r="Y1070" s="462"/>
      <c r="Z1070" s="462"/>
      <c r="AA1070" s="462"/>
      <c r="AB1070" s="462"/>
      <c r="AC1070" s="462"/>
      <c r="AD1070" s="462"/>
      <c r="AE1070" s="462"/>
      <c r="AF1070" s="462"/>
      <c r="AG1070" s="462"/>
      <c r="AH1070" s="462"/>
      <c r="AI1070" s="462"/>
    </row>
    <row r="1071" spans="1:35">
      <c r="A1071" s="465"/>
      <c r="B1071" s="465"/>
      <c r="C1071" s="1024"/>
      <c r="D1071" s="1015"/>
      <c r="E1071" s="1015"/>
      <c r="F1071" s="464"/>
      <c r="G1071" s="464"/>
      <c r="H1071" s="464"/>
      <c r="I1071" s="1015"/>
      <c r="J1071" s="465"/>
      <c r="K1071" s="465"/>
      <c r="L1071" s="462"/>
      <c r="M1071" s="462"/>
      <c r="N1071" s="462"/>
      <c r="O1071" s="462"/>
      <c r="P1071" s="462"/>
      <c r="Q1071" s="462"/>
      <c r="R1071" s="462"/>
      <c r="S1071" s="462"/>
      <c r="T1071" s="462"/>
      <c r="U1071" s="462"/>
      <c r="W1071" s="462"/>
      <c r="X1071" s="462"/>
      <c r="Y1071" s="462"/>
      <c r="Z1071" s="462"/>
      <c r="AA1071" s="462"/>
      <c r="AB1071" s="462"/>
      <c r="AC1071" s="462"/>
      <c r="AD1071" s="462"/>
      <c r="AE1071" s="462"/>
      <c r="AF1071" s="462"/>
      <c r="AG1071" s="462"/>
      <c r="AH1071" s="462"/>
      <c r="AI1071" s="462"/>
    </row>
    <row r="1072" spans="1:35">
      <c r="A1072" s="465"/>
      <c r="B1072" s="465"/>
      <c r="C1072" s="1024"/>
      <c r="D1072" s="1015"/>
      <c r="E1072" s="1015"/>
      <c r="F1072" s="464"/>
      <c r="G1072" s="464"/>
      <c r="H1072" s="464"/>
      <c r="I1072" s="1015"/>
      <c r="J1072" s="465"/>
      <c r="K1072" s="465"/>
      <c r="L1072" s="462"/>
      <c r="M1072" s="462"/>
      <c r="N1072" s="462"/>
      <c r="O1072" s="462"/>
      <c r="P1072" s="462"/>
      <c r="Q1072" s="462"/>
      <c r="R1072" s="462"/>
      <c r="S1072" s="462"/>
      <c r="T1072" s="462"/>
      <c r="U1072" s="462"/>
      <c r="W1072" s="462"/>
      <c r="X1072" s="462"/>
      <c r="Y1072" s="462"/>
      <c r="Z1072" s="462"/>
      <c r="AA1072" s="462"/>
      <c r="AB1072" s="462"/>
      <c r="AC1072" s="462"/>
      <c r="AD1072" s="462"/>
      <c r="AE1072" s="462"/>
      <c r="AF1072" s="462"/>
      <c r="AG1072" s="462"/>
      <c r="AH1072" s="462"/>
      <c r="AI1072" s="462"/>
    </row>
    <row r="1073" spans="1:35">
      <c r="A1073" s="465"/>
      <c r="B1073" s="465"/>
      <c r="C1073" s="1024"/>
      <c r="D1073" s="1015"/>
      <c r="E1073" s="1015"/>
      <c r="F1073" s="464"/>
      <c r="G1073" s="464"/>
      <c r="H1073" s="464"/>
      <c r="I1073" s="1015"/>
      <c r="J1073" s="465"/>
      <c r="K1073" s="465"/>
      <c r="L1073" s="462"/>
      <c r="M1073" s="462"/>
      <c r="N1073" s="462"/>
      <c r="O1073" s="462"/>
      <c r="P1073" s="462"/>
      <c r="Q1073" s="462"/>
      <c r="R1073" s="462"/>
      <c r="S1073" s="462"/>
      <c r="T1073" s="462"/>
      <c r="U1073" s="462"/>
      <c r="W1073" s="462"/>
      <c r="X1073" s="462"/>
      <c r="Y1073" s="462"/>
      <c r="Z1073" s="462"/>
      <c r="AA1073" s="462"/>
      <c r="AB1073" s="462"/>
      <c r="AC1073" s="462"/>
      <c r="AD1073" s="462"/>
      <c r="AE1073" s="462"/>
      <c r="AF1073" s="462"/>
      <c r="AG1073" s="462"/>
      <c r="AH1073" s="462"/>
      <c r="AI1073" s="462"/>
    </row>
    <row r="1074" spans="1:35">
      <c r="A1074" s="465"/>
      <c r="B1074" s="465"/>
      <c r="C1074" s="1024"/>
      <c r="D1074" s="1015"/>
      <c r="E1074" s="1015"/>
      <c r="F1074" s="464"/>
      <c r="G1074" s="464"/>
      <c r="H1074" s="464"/>
      <c r="I1074" s="1015"/>
      <c r="J1074" s="465"/>
      <c r="K1074" s="465"/>
      <c r="L1074" s="462"/>
      <c r="M1074" s="462"/>
      <c r="N1074" s="462"/>
      <c r="O1074" s="462"/>
      <c r="P1074" s="462"/>
      <c r="Q1074" s="462"/>
      <c r="R1074" s="462"/>
      <c r="S1074" s="462"/>
      <c r="T1074" s="462"/>
      <c r="U1074" s="462"/>
      <c r="W1074" s="462"/>
      <c r="X1074" s="462"/>
      <c r="Y1074" s="462"/>
      <c r="Z1074" s="462"/>
      <c r="AA1074" s="462"/>
      <c r="AB1074" s="462"/>
      <c r="AC1074" s="462"/>
      <c r="AD1074" s="462"/>
      <c r="AE1074" s="462"/>
      <c r="AF1074" s="462"/>
      <c r="AG1074" s="462"/>
      <c r="AH1074" s="462"/>
      <c r="AI1074" s="462"/>
    </row>
    <row r="1075" spans="1:35">
      <c r="A1075" s="465"/>
      <c r="B1075" s="465"/>
      <c r="C1075" s="1024"/>
      <c r="D1075" s="1015"/>
      <c r="E1075" s="1015"/>
      <c r="F1075" s="464"/>
      <c r="G1075" s="464"/>
      <c r="H1075" s="464"/>
      <c r="I1075" s="1015"/>
      <c r="J1075" s="465"/>
      <c r="K1075" s="465"/>
      <c r="L1075" s="462"/>
      <c r="M1075" s="462"/>
      <c r="N1075" s="462"/>
      <c r="O1075" s="462"/>
      <c r="P1075" s="462"/>
      <c r="Q1075" s="462"/>
      <c r="R1075" s="462"/>
      <c r="S1075" s="462"/>
      <c r="T1075" s="462"/>
      <c r="U1075" s="462"/>
      <c r="W1075" s="462"/>
      <c r="X1075" s="462"/>
      <c r="Y1075" s="462"/>
      <c r="Z1075" s="462"/>
      <c r="AA1075" s="462"/>
      <c r="AB1075" s="462"/>
      <c r="AC1075" s="462"/>
      <c r="AD1075" s="462"/>
      <c r="AE1075" s="462"/>
      <c r="AF1075" s="462"/>
      <c r="AG1075" s="462"/>
      <c r="AH1075" s="462"/>
      <c r="AI1075" s="462"/>
    </row>
    <row r="1076" spans="1:35">
      <c r="A1076" s="465"/>
      <c r="B1076" s="465"/>
      <c r="C1076" s="1024"/>
      <c r="D1076" s="1015"/>
      <c r="E1076" s="1015"/>
      <c r="F1076" s="464"/>
      <c r="G1076" s="464"/>
      <c r="H1076" s="464"/>
      <c r="I1076" s="1015"/>
      <c r="J1076" s="465"/>
      <c r="K1076" s="465"/>
      <c r="L1076" s="462"/>
      <c r="M1076" s="462"/>
      <c r="N1076" s="462"/>
      <c r="O1076" s="462"/>
      <c r="P1076" s="462"/>
      <c r="Q1076" s="462"/>
      <c r="R1076" s="462"/>
      <c r="S1076" s="462"/>
      <c r="T1076" s="462"/>
      <c r="U1076" s="462"/>
      <c r="W1076" s="462"/>
      <c r="X1076" s="462"/>
      <c r="Y1076" s="462"/>
      <c r="Z1076" s="462"/>
      <c r="AA1076" s="462"/>
      <c r="AB1076" s="462"/>
      <c r="AC1076" s="462"/>
      <c r="AD1076" s="462"/>
      <c r="AE1076" s="462"/>
      <c r="AF1076" s="462"/>
      <c r="AG1076" s="462"/>
      <c r="AH1076" s="462"/>
      <c r="AI1076" s="462"/>
    </row>
    <row r="1077" spans="1:35">
      <c r="A1077" s="465"/>
      <c r="B1077" s="465"/>
      <c r="C1077" s="1024"/>
      <c r="D1077" s="1015"/>
      <c r="E1077" s="1015"/>
      <c r="F1077" s="464"/>
      <c r="G1077" s="464"/>
      <c r="H1077" s="464"/>
      <c r="I1077" s="1015"/>
      <c r="J1077" s="465"/>
      <c r="K1077" s="465"/>
      <c r="L1077" s="462"/>
      <c r="M1077" s="462"/>
      <c r="N1077" s="462"/>
      <c r="O1077" s="462"/>
      <c r="P1077" s="462"/>
      <c r="Q1077" s="462"/>
      <c r="R1077" s="462"/>
      <c r="S1077" s="462"/>
      <c r="T1077" s="462"/>
      <c r="U1077" s="462"/>
      <c r="W1077" s="462"/>
      <c r="X1077" s="462"/>
      <c r="Y1077" s="462"/>
      <c r="Z1077" s="462"/>
      <c r="AA1077" s="462"/>
      <c r="AB1077" s="462"/>
      <c r="AC1077" s="462"/>
      <c r="AD1077" s="462"/>
      <c r="AE1077" s="462"/>
      <c r="AF1077" s="462"/>
      <c r="AG1077" s="462"/>
      <c r="AH1077" s="462"/>
      <c r="AI1077" s="462"/>
    </row>
    <row r="1078" spans="1:35">
      <c r="A1078" s="465"/>
      <c r="B1078" s="465"/>
      <c r="C1078" s="1024"/>
      <c r="D1078" s="1015"/>
      <c r="E1078" s="1015"/>
      <c r="F1078" s="464"/>
      <c r="G1078" s="464"/>
      <c r="H1078" s="464"/>
      <c r="I1078" s="1015"/>
      <c r="J1078" s="465"/>
      <c r="K1078" s="465"/>
      <c r="L1078" s="462"/>
      <c r="M1078" s="462"/>
      <c r="N1078" s="462"/>
      <c r="O1078" s="462"/>
      <c r="P1078" s="462"/>
      <c r="Q1078" s="462"/>
      <c r="R1078" s="462"/>
      <c r="S1078" s="462"/>
      <c r="T1078" s="462"/>
      <c r="U1078" s="462"/>
      <c r="W1078" s="462"/>
      <c r="X1078" s="462"/>
      <c r="Y1078" s="462"/>
      <c r="Z1078" s="462"/>
      <c r="AA1078" s="462"/>
      <c r="AB1078" s="462"/>
      <c r="AC1078" s="462"/>
      <c r="AD1078" s="462"/>
      <c r="AE1078" s="462"/>
      <c r="AF1078" s="462"/>
      <c r="AG1078" s="462"/>
      <c r="AH1078" s="462"/>
      <c r="AI1078" s="462"/>
    </row>
    <row r="1079" spans="1:35">
      <c r="A1079" s="465"/>
      <c r="B1079" s="465"/>
      <c r="C1079" s="1024"/>
      <c r="D1079" s="1015"/>
      <c r="E1079" s="1015"/>
      <c r="F1079" s="464"/>
      <c r="G1079" s="464"/>
      <c r="H1079" s="464"/>
      <c r="I1079" s="1015"/>
      <c r="J1079" s="465"/>
      <c r="K1079" s="465"/>
      <c r="L1079" s="462"/>
      <c r="M1079" s="462"/>
      <c r="N1079" s="462"/>
      <c r="O1079" s="462"/>
      <c r="P1079" s="462"/>
      <c r="Q1079" s="462"/>
      <c r="R1079" s="462"/>
      <c r="S1079" s="462"/>
      <c r="T1079" s="462"/>
      <c r="U1079" s="462"/>
      <c r="W1079" s="462"/>
      <c r="X1079" s="462"/>
      <c r="Y1079" s="462"/>
      <c r="Z1079" s="462"/>
      <c r="AA1079" s="462"/>
      <c r="AB1079" s="462"/>
      <c r="AC1079" s="462"/>
      <c r="AD1079" s="462"/>
      <c r="AE1079" s="462"/>
      <c r="AF1079" s="462"/>
      <c r="AG1079" s="462"/>
      <c r="AH1079" s="462"/>
      <c r="AI1079" s="462"/>
    </row>
    <row r="1080" spans="1:35">
      <c r="A1080" s="465"/>
      <c r="B1080" s="465"/>
      <c r="C1080" s="1024"/>
      <c r="D1080" s="1015"/>
      <c r="E1080" s="1015"/>
      <c r="F1080" s="464"/>
      <c r="G1080" s="464"/>
      <c r="H1080" s="464"/>
      <c r="I1080" s="1015"/>
      <c r="J1080" s="465"/>
      <c r="K1080" s="465"/>
      <c r="L1080" s="462"/>
      <c r="M1080" s="462"/>
      <c r="N1080" s="462"/>
      <c r="O1080" s="462"/>
      <c r="P1080" s="462"/>
      <c r="Q1080" s="462"/>
      <c r="R1080" s="462"/>
      <c r="S1080" s="462"/>
      <c r="T1080" s="462"/>
      <c r="U1080" s="462"/>
      <c r="W1080" s="462"/>
      <c r="X1080" s="462"/>
      <c r="Y1080" s="462"/>
      <c r="Z1080" s="462"/>
      <c r="AA1080" s="462"/>
      <c r="AB1080" s="462"/>
      <c r="AC1080" s="462"/>
      <c r="AD1080" s="462"/>
      <c r="AE1080" s="462"/>
      <c r="AF1080" s="462"/>
      <c r="AG1080" s="462"/>
      <c r="AH1080" s="462"/>
      <c r="AI1080" s="462"/>
    </row>
    <row r="1081" spans="1:35">
      <c r="A1081" s="465"/>
      <c r="B1081" s="465"/>
      <c r="C1081" s="1024"/>
      <c r="D1081" s="1015"/>
      <c r="E1081" s="1015"/>
      <c r="F1081" s="464"/>
      <c r="G1081" s="464"/>
      <c r="H1081" s="464"/>
      <c r="I1081" s="1015"/>
      <c r="J1081" s="465"/>
      <c r="K1081" s="465"/>
      <c r="L1081" s="462"/>
      <c r="M1081" s="462"/>
      <c r="N1081" s="462"/>
      <c r="O1081" s="462"/>
      <c r="P1081" s="462"/>
      <c r="Q1081" s="462"/>
      <c r="R1081" s="462"/>
      <c r="S1081" s="462"/>
      <c r="T1081" s="462"/>
      <c r="U1081" s="462"/>
      <c r="W1081" s="462"/>
      <c r="X1081" s="462"/>
      <c r="Y1081" s="462"/>
      <c r="Z1081" s="462"/>
      <c r="AA1081" s="462"/>
      <c r="AB1081" s="462"/>
      <c r="AC1081" s="462"/>
      <c r="AD1081" s="462"/>
      <c r="AE1081" s="462"/>
      <c r="AF1081" s="462"/>
      <c r="AG1081" s="462"/>
      <c r="AH1081" s="462"/>
      <c r="AI1081" s="462"/>
    </row>
    <row r="1082" spans="1:35">
      <c r="A1082" s="465"/>
      <c r="B1082" s="465"/>
      <c r="C1082" s="1024"/>
      <c r="D1082" s="1015"/>
      <c r="E1082" s="1015"/>
      <c r="F1082" s="464"/>
      <c r="G1082" s="464"/>
      <c r="H1082" s="464"/>
      <c r="I1082" s="1015"/>
      <c r="J1082" s="465"/>
      <c r="K1082" s="465"/>
      <c r="L1082" s="462"/>
      <c r="M1082" s="462"/>
      <c r="N1082" s="462"/>
      <c r="O1082" s="462"/>
      <c r="P1082" s="462"/>
      <c r="Q1082" s="462"/>
      <c r="R1082" s="462"/>
      <c r="S1082" s="462"/>
      <c r="T1082" s="462"/>
      <c r="U1082" s="462"/>
      <c r="W1082" s="462"/>
      <c r="X1082" s="462"/>
      <c r="Y1082" s="462"/>
      <c r="Z1082" s="462"/>
      <c r="AA1082" s="462"/>
      <c r="AB1082" s="462"/>
      <c r="AC1082" s="462"/>
      <c r="AD1082" s="462"/>
      <c r="AE1082" s="462"/>
      <c r="AF1082" s="462"/>
      <c r="AG1082" s="462"/>
      <c r="AH1082" s="462"/>
      <c r="AI1082" s="462"/>
    </row>
    <row r="1083" spans="1:35">
      <c r="A1083" s="465"/>
      <c r="B1083" s="465"/>
      <c r="C1083" s="1024"/>
      <c r="D1083" s="1015"/>
      <c r="E1083" s="1015"/>
      <c r="F1083" s="464"/>
      <c r="G1083" s="464"/>
      <c r="H1083" s="464"/>
      <c r="I1083" s="1015"/>
      <c r="J1083" s="465"/>
      <c r="K1083" s="465"/>
      <c r="L1083" s="462"/>
      <c r="M1083" s="462"/>
      <c r="N1083" s="462"/>
      <c r="O1083" s="462"/>
      <c r="P1083" s="462"/>
      <c r="Q1083" s="462"/>
      <c r="R1083" s="462"/>
      <c r="S1083" s="462"/>
      <c r="T1083" s="462"/>
      <c r="U1083" s="462"/>
      <c r="W1083" s="462"/>
      <c r="X1083" s="462"/>
      <c r="Y1083" s="462"/>
      <c r="Z1083" s="462"/>
      <c r="AA1083" s="462"/>
      <c r="AB1083" s="462"/>
      <c r="AC1083" s="462"/>
      <c r="AD1083" s="462"/>
      <c r="AE1083" s="462"/>
      <c r="AF1083" s="462"/>
      <c r="AG1083" s="462"/>
      <c r="AH1083" s="462"/>
      <c r="AI1083" s="462"/>
    </row>
    <row r="1084" spans="1:35">
      <c r="A1084" s="465"/>
      <c r="B1084" s="465"/>
      <c r="C1084" s="1024"/>
      <c r="D1084" s="1015"/>
      <c r="E1084" s="1015"/>
      <c r="F1084" s="464"/>
      <c r="G1084" s="464"/>
      <c r="H1084" s="464"/>
      <c r="I1084" s="1015"/>
      <c r="J1084" s="465"/>
      <c r="K1084" s="465"/>
      <c r="L1084" s="462"/>
      <c r="M1084" s="462"/>
      <c r="N1084" s="462"/>
      <c r="O1084" s="462"/>
      <c r="P1084" s="462"/>
      <c r="Q1084" s="462"/>
      <c r="R1084" s="462"/>
      <c r="S1084" s="462"/>
      <c r="T1084" s="462"/>
      <c r="U1084" s="462"/>
      <c r="W1084" s="462"/>
      <c r="X1084" s="462"/>
      <c r="Y1084" s="462"/>
      <c r="Z1084" s="462"/>
      <c r="AA1084" s="462"/>
      <c r="AB1084" s="462"/>
      <c r="AC1084" s="462"/>
      <c r="AD1084" s="462"/>
      <c r="AE1084" s="462"/>
      <c r="AF1084" s="462"/>
      <c r="AG1084" s="462"/>
      <c r="AH1084" s="462"/>
      <c r="AI1084" s="462"/>
    </row>
    <row r="1085" spans="1:35">
      <c r="A1085" s="465"/>
      <c r="B1085" s="465"/>
      <c r="C1085" s="1024"/>
      <c r="D1085" s="1015"/>
      <c r="E1085" s="1015"/>
      <c r="F1085" s="464"/>
      <c r="G1085" s="464"/>
      <c r="H1085" s="464"/>
      <c r="I1085" s="1015"/>
      <c r="J1085" s="465"/>
      <c r="K1085" s="465"/>
      <c r="L1085" s="462"/>
      <c r="M1085" s="462"/>
      <c r="N1085" s="462"/>
      <c r="O1085" s="462"/>
      <c r="P1085" s="462"/>
      <c r="Q1085" s="462"/>
      <c r="R1085" s="462"/>
      <c r="S1085" s="462"/>
      <c r="T1085" s="462"/>
      <c r="U1085" s="462"/>
      <c r="W1085" s="462"/>
      <c r="X1085" s="462"/>
      <c r="Y1085" s="462"/>
      <c r="Z1085" s="462"/>
      <c r="AA1085" s="462"/>
      <c r="AB1085" s="462"/>
      <c r="AC1085" s="462"/>
      <c r="AD1085" s="462"/>
      <c r="AE1085" s="462"/>
      <c r="AF1085" s="462"/>
      <c r="AG1085" s="462"/>
      <c r="AH1085" s="462"/>
      <c r="AI1085" s="462"/>
    </row>
    <row r="1086" spans="1:35">
      <c r="A1086" s="465"/>
      <c r="B1086" s="465"/>
      <c r="C1086" s="1024"/>
      <c r="D1086" s="1015"/>
      <c r="E1086" s="1015"/>
      <c r="F1086" s="464"/>
      <c r="G1086" s="464"/>
      <c r="H1086" s="464"/>
      <c r="I1086" s="1015"/>
      <c r="J1086" s="465"/>
      <c r="K1086" s="465"/>
      <c r="L1086" s="462"/>
      <c r="M1086" s="462"/>
      <c r="N1086" s="462"/>
      <c r="O1086" s="462"/>
      <c r="P1086" s="462"/>
      <c r="Q1086" s="462"/>
      <c r="R1086" s="462"/>
      <c r="S1086" s="462"/>
      <c r="T1086" s="462"/>
      <c r="U1086" s="462"/>
      <c r="W1086" s="462"/>
      <c r="X1086" s="462"/>
      <c r="Y1086" s="462"/>
      <c r="Z1086" s="462"/>
      <c r="AA1086" s="462"/>
      <c r="AB1086" s="462"/>
      <c r="AC1086" s="462"/>
      <c r="AD1086" s="462"/>
      <c r="AE1086" s="462"/>
      <c r="AF1086" s="462"/>
      <c r="AG1086" s="462"/>
      <c r="AH1086" s="462"/>
      <c r="AI1086" s="462"/>
    </row>
    <row r="1087" spans="1:35">
      <c r="A1087" s="465"/>
      <c r="B1087" s="465"/>
      <c r="C1087" s="1024"/>
      <c r="D1087" s="1015"/>
      <c r="E1087" s="1015"/>
      <c r="F1087" s="464"/>
      <c r="G1087" s="464"/>
      <c r="H1087" s="464"/>
      <c r="I1087" s="1015"/>
      <c r="J1087" s="465"/>
      <c r="K1087" s="465"/>
      <c r="L1087" s="462"/>
      <c r="M1087" s="462"/>
      <c r="N1087" s="462"/>
      <c r="O1087" s="462"/>
      <c r="P1087" s="462"/>
      <c r="Q1087" s="462"/>
      <c r="R1087" s="462"/>
      <c r="S1087" s="462"/>
      <c r="T1087" s="462"/>
      <c r="U1087" s="462"/>
      <c r="W1087" s="462"/>
      <c r="X1087" s="462"/>
      <c r="Y1087" s="462"/>
      <c r="Z1087" s="462"/>
      <c r="AA1087" s="462"/>
      <c r="AB1087" s="462"/>
      <c r="AC1087" s="462"/>
      <c r="AD1087" s="462"/>
      <c r="AE1087" s="462"/>
      <c r="AF1087" s="462"/>
      <c r="AG1087" s="462"/>
      <c r="AH1087" s="462"/>
      <c r="AI1087" s="462"/>
    </row>
    <row r="1088" spans="1:35">
      <c r="A1088" s="465"/>
      <c r="B1088" s="465"/>
      <c r="C1088" s="1024"/>
      <c r="D1088" s="1015"/>
      <c r="E1088" s="1015"/>
      <c r="F1088" s="464"/>
      <c r="G1088" s="464"/>
      <c r="H1088" s="464"/>
      <c r="I1088" s="1015"/>
      <c r="J1088" s="465"/>
      <c r="K1088" s="465"/>
      <c r="L1088" s="462"/>
      <c r="M1088" s="462"/>
      <c r="N1088" s="462"/>
      <c r="O1088" s="462"/>
      <c r="P1088" s="462"/>
      <c r="Q1088" s="462"/>
      <c r="R1088" s="462"/>
      <c r="S1088" s="462"/>
      <c r="T1088" s="462"/>
      <c r="U1088" s="462"/>
      <c r="W1088" s="462"/>
      <c r="X1088" s="462"/>
      <c r="Y1088" s="462"/>
      <c r="Z1088" s="462"/>
      <c r="AA1088" s="462"/>
      <c r="AB1088" s="462"/>
      <c r="AC1088" s="462"/>
      <c r="AD1088" s="462"/>
      <c r="AE1088" s="462"/>
      <c r="AF1088" s="462"/>
      <c r="AG1088" s="462"/>
      <c r="AH1088" s="462"/>
      <c r="AI1088" s="462"/>
    </row>
    <row r="1089" spans="1:35">
      <c r="A1089" s="465"/>
      <c r="B1089" s="465"/>
      <c r="C1089" s="1024"/>
      <c r="D1089" s="1015"/>
      <c r="E1089" s="1015"/>
      <c r="F1089" s="464"/>
      <c r="G1089" s="464"/>
      <c r="H1089" s="464"/>
      <c r="I1089" s="1015"/>
      <c r="J1089" s="465"/>
      <c r="K1089" s="465"/>
      <c r="L1089" s="462"/>
      <c r="M1089" s="462"/>
      <c r="N1089" s="462"/>
      <c r="O1089" s="462"/>
      <c r="P1089" s="462"/>
      <c r="Q1089" s="462"/>
      <c r="R1089" s="462"/>
      <c r="S1089" s="462"/>
      <c r="T1089" s="462"/>
      <c r="U1089" s="462"/>
      <c r="W1089" s="462"/>
      <c r="X1089" s="462"/>
      <c r="Y1089" s="462"/>
      <c r="Z1089" s="462"/>
      <c r="AA1089" s="462"/>
      <c r="AB1089" s="462"/>
      <c r="AC1089" s="462"/>
      <c r="AD1089" s="462"/>
      <c r="AE1089" s="462"/>
      <c r="AF1089" s="462"/>
      <c r="AG1089" s="462"/>
      <c r="AH1089" s="462"/>
      <c r="AI1089" s="462"/>
    </row>
    <row r="1090" spans="1:35">
      <c r="A1090" s="465"/>
      <c r="B1090" s="465"/>
      <c r="C1090" s="1024"/>
      <c r="D1090" s="1015"/>
      <c r="E1090" s="1015"/>
      <c r="F1090" s="464"/>
      <c r="G1090" s="464"/>
      <c r="H1090" s="464"/>
      <c r="I1090" s="1015"/>
      <c r="J1090" s="465"/>
      <c r="K1090" s="465"/>
      <c r="L1090" s="462"/>
      <c r="M1090" s="462"/>
      <c r="N1090" s="462"/>
      <c r="O1090" s="462"/>
      <c r="P1090" s="462"/>
      <c r="Q1090" s="462"/>
      <c r="R1090" s="462"/>
      <c r="S1090" s="462"/>
      <c r="T1090" s="462"/>
      <c r="U1090" s="462"/>
      <c r="W1090" s="462"/>
      <c r="X1090" s="462"/>
      <c r="Y1090" s="462"/>
      <c r="Z1090" s="462"/>
      <c r="AA1090" s="462"/>
      <c r="AB1090" s="462"/>
      <c r="AC1090" s="462"/>
      <c r="AD1090" s="462"/>
      <c r="AE1090" s="462"/>
      <c r="AF1090" s="462"/>
      <c r="AG1090" s="462"/>
      <c r="AH1090" s="462"/>
      <c r="AI1090" s="462"/>
    </row>
    <row r="1091" spans="1:35">
      <c r="A1091" s="465"/>
      <c r="B1091" s="465"/>
      <c r="C1091" s="1024"/>
      <c r="D1091" s="1015"/>
      <c r="E1091" s="1015"/>
      <c r="F1091" s="464"/>
      <c r="G1091" s="464"/>
      <c r="H1091" s="464"/>
      <c r="I1091" s="1015"/>
      <c r="J1091" s="465"/>
      <c r="K1091" s="465"/>
      <c r="L1091" s="462"/>
      <c r="M1091" s="462"/>
      <c r="N1091" s="462"/>
      <c r="O1091" s="462"/>
      <c r="P1091" s="462"/>
      <c r="Q1091" s="462"/>
      <c r="R1091" s="462"/>
      <c r="S1091" s="462"/>
      <c r="T1091" s="462"/>
      <c r="U1091" s="462"/>
      <c r="W1091" s="462"/>
      <c r="X1091" s="462"/>
      <c r="Y1091" s="462"/>
      <c r="Z1091" s="462"/>
      <c r="AA1091" s="462"/>
      <c r="AB1091" s="462"/>
      <c r="AC1091" s="462"/>
      <c r="AD1091" s="462"/>
      <c r="AE1091" s="462"/>
      <c r="AF1091" s="462"/>
      <c r="AG1091" s="462"/>
      <c r="AH1091" s="462"/>
      <c r="AI1091" s="462"/>
    </row>
    <row r="1092" spans="1:35">
      <c r="A1092" s="465"/>
      <c r="B1092" s="465"/>
      <c r="C1092" s="1024"/>
      <c r="D1092" s="1015"/>
      <c r="E1092" s="1015"/>
      <c r="F1092" s="464"/>
      <c r="G1092" s="464"/>
      <c r="H1092" s="464"/>
      <c r="I1092" s="1015"/>
      <c r="J1092" s="465"/>
      <c r="K1092" s="465"/>
      <c r="L1092" s="462"/>
      <c r="M1092" s="462"/>
      <c r="N1092" s="462"/>
      <c r="O1092" s="462"/>
      <c r="P1092" s="462"/>
      <c r="Q1092" s="462"/>
      <c r="R1092" s="462"/>
      <c r="S1092" s="462"/>
      <c r="T1092" s="462"/>
      <c r="U1092" s="462"/>
      <c r="W1092" s="462"/>
      <c r="X1092" s="462"/>
      <c r="Y1092" s="462"/>
      <c r="Z1092" s="462"/>
      <c r="AA1092" s="462"/>
      <c r="AB1092" s="462"/>
      <c r="AC1092" s="462"/>
      <c r="AD1092" s="462"/>
      <c r="AE1092" s="462"/>
      <c r="AF1092" s="462"/>
      <c r="AG1092" s="462"/>
      <c r="AH1092" s="462"/>
      <c r="AI1092" s="462"/>
    </row>
    <row r="1093" spans="1:35">
      <c r="A1093" s="465"/>
      <c r="B1093" s="465"/>
      <c r="C1093" s="1024"/>
      <c r="D1093" s="1015"/>
      <c r="E1093" s="1015"/>
      <c r="F1093" s="464"/>
      <c r="G1093" s="464"/>
      <c r="H1093" s="464"/>
      <c r="I1093" s="1015"/>
      <c r="J1093" s="465"/>
      <c r="K1093" s="465"/>
      <c r="L1093" s="462"/>
      <c r="M1093" s="462"/>
      <c r="N1093" s="462"/>
      <c r="O1093" s="462"/>
      <c r="P1093" s="462"/>
      <c r="Q1093" s="462"/>
      <c r="R1093" s="462"/>
      <c r="S1093" s="462"/>
      <c r="T1093" s="462"/>
      <c r="U1093" s="462"/>
      <c r="W1093" s="462"/>
      <c r="X1093" s="462"/>
      <c r="Y1093" s="462"/>
      <c r="Z1093" s="462"/>
      <c r="AA1093" s="462"/>
      <c r="AB1093" s="462"/>
      <c r="AC1093" s="462"/>
      <c r="AD1093" s="462"/>
      <c r="AE1093" s="462"/>
      <c r="AF1093" s="462"/>
      <c r="AG1093" s="462"/>
      <c r="AH1093" s="462"/>
      <c r="AI1093" s="462"/>
    </row>
    <row r="1094" spans="1:35">
      <c r="A1094" s="465"/>
      <c r="B1094" s="465"/>
      <c r="C1094" s="1024"/>
      <c r="D1094" s="1015"/>
      <c r="E1094" s="1015"/>
      <c r="F1094" s="464"/>
      <c r="G1094" s="464"/>
      <c r="H1094" s="464"/>
      <c r="I1094" s="1015"/>
      <c r="J1094" s="465"/>
      <c r="K1094" s="465"/>
      <c r="L1094" s="462"/>
      <c r="M1094" s="462"/>
      <c r="N1094" s="462"/>
      <c r="O1094" s="462"/>
      <c r="P1094" s="462"/>
      <c r="Q1094" s="462"/>
      <c r="R1094" s="462"/>
      <c r="S1094" s="462"/>
      <c r="T1094" s="462"/>
      <c r="U1094" s="462"/>
      <c r="W1094" s="462"/>
      <c r="X1094" s="462"/>
      <c r="Y1094" s="462"/>
      <c r="Z1094" s="462"/>
      <c r="AA1094" s="462"/>
      <c r="AB1094" s="462"/>
      <c r="AC1094" s="462"/>
      <c r="AD1094" s="462"/>
      <c r="AE1094" s="462"/>
      <c r="AF1094" s="462"/>
      <c r="AG1094" s="462"/>
      <c r="AH1094" s="462"/>
      <c r="AI1094" s="462"/>
    </row>
    <row r="1095" spans="1:35">
      <c r="A1095" s="465"/>
      <c r="B1095" s="465"/>
      <c r="C1095" s="1024"/>
      <c r="D1095" s="1015"/>
      <c r="E1095" s="1015"/>
      <c r="F1095" s="464"/>
      <c r="G1095" s="464"/>
      <c r="H1095" s="464"/>
      <c r="I1095" s="1015"/>
      <c r="J1095" s="465"/>
      <c r="K1095" s="465"/>
      <c r="L1095" s="462"/>
      <c r="M1095" s="462"/>
      <c r="N1095" s="462"/>
      <c r="O1095" s="462"/>
      <c r="P1095" s="462"/>
      <c r="Q1095" s="462"/>
      <c r="R1095" s="462"/>
      <c r="S1095" s="462"/>
      <c r="T1095" s="462"/>
      <c r="U1095" s="462"/>
      <c r="W1095" s="462"/>
      <c r="X1095" s="462"/>
      <c r="Y1095" s="462"/>
      <c r="Z1095" s="462"/>
      <c r="AA1095" s="462"/>
      <c r="AB1095" s="462"/>
      <c r="AC1095" s="462"/>
      <c r="AD1095" s="462"/>
      <c r="AE1095" s="462"/>
      <c r="AF1095" s="462"/>
      <c r="AG1095" s="462"/>
      <c r="AH1095" s="462"/>
      <c r="AI1095" s="462"/>
    </row>
    <row r="1096" spans="1:35">
      <c r="A1096" s="465"/>
      <c r="B1096" s="465"/>
      <c r="C1096" s="1024"/>
      <c r="D1096" s="1015"/>
      <c r="E1096" s="1015"/>
      <c r="F1096" s="464"/>
      <c r="G1096" s="464"/>
      <c r="H1096" s="464"/>
      <c r="I1096" s="1015"/>
      <c r="J1096" s="465"/>
      <c r="K1096" s="465"/>
      <c r="L1096" s="462"/>
      <c r="M1096" s="462"/>
      <c r="N1096" s="462"/>
      <c r="O1096" s="462"/>
      <c r="P1096" s="462"/>
      <c r="Q1096" s="462"/>
      <c r="R1096" s="462"/>
      <c r="S1096" s="462"/>
      <c r="T1096" s="462"/>
      <c r="U1096" s="462"/>
      <c r="W1096" s="462"/>
      <c r="X1096" s="462"/>
      <c r="Y1096" s="462"/>
      <c r="Z1096" s="462"/>
      <c r="AA1096" s="462"/>
      <c r="AB1096" s="462"/>
      <c r="AC1096" s="462"/>
      <c r="AD1096" s="462"/>
      <c r="AE1096" s="462"/>
      <c r="AF1096" s="462"/>
      <c r="AG1096" s="462"/>
      <c r="AH1096" s="462"/>
      <c r="AI1096" s="462"/>
    </row>
    <row r="1097" spans="1:35">
      <c r="A1097" s="465"/>
      <c r="B1097" s="465"/>
      <c r="C1097" s="1024"/>
      <c r="D1097" s="1015"/>
      <c r="E1097" s="1015"/>
      <c r="F1097" s="464"/>
      <c r="G1097" s="464"/>
      <c r="H1097" s="464"/>
      <c r="I1097" s="1015"/>
      <c r="J1097" s="465"/>
      <c r="K1097" s="465"/>
      <c r="L1097" s="462"/>
      <c r="M1097" s="462"/>
      <c r="N1097" s="462"/>
      <c r="O1097" s="462"/>
      <c r="P1097" s="462"/>
      <c r="Q1097" s="462"/>
      <c r="R1097" s="462"/>
      <c r="S1097" s="462"/>
      <c r="T1097" s="462"/>
      <c r="U1097" s="462"/>
      <c r="W1097" s="462"/>
      <c r="X1097" s="462"/>
      <c r="Y1097" s="462"/>
      <c r="Z1097" s="462"/>
      <c r="AA1097" s="462"/>
      <c r="AB1097" s="462"/>
      <c r="AC1097" s="462"/>
      <c r="AD1097" s="462"/>
      <c r="AE1097" s="462"/>
      <c r="AF1097" s="462"/>
      <c r="AG1097" s="462"/>
      <c r="AH1097" s="462"/>
      <c r="AI1097" s="462"/>
    </row>
    <row r="1098" spans="1:35">
      <c r="A1098" s="465"/>
      <c r="B1098" s="465"/>
      <c r="C1098" s="1024"/>
      <c r="D1098" s="1015"/>
      <c r="E1098" s="1015"/>
      <c r="F1098" s="464"/>
      <c r="G1098" s="464"/>
      <c r="H1098" s="464"/>
      <c r="I1098" s="1015"/>
      <c r="J1098" s="465"/>
      <c r="K1098" s="465"/>
      <c r="L1098" s="462"/>
      <c r="M1098" s="462"/>
      <c r="N1098" s="462"/>
      <c r="O1098" s="462"/>
      <c r="P1098" s="462"/>
      <c r="Q1098" s="462"/>
      <c r="R1098" s="462"/>
      <c r="S1098" s="462"/>
      <c r="T1098" s="462"/>
      <c r="U1098" s="462"/>
      <c r="W1098" s="462"/>
      <c r="X1098" s="462"/>
      <c r="Y1098" s="462"/>
      <c r="Z1098" s="462"/>
      <c r="AA1098" s="462"/>
      <c r="AB1098" s="462"/>
      <c r="AC1098" s="462"/>
      <c r="AD1098" s="462"/>
      <c r="AE1098" s="462"/>
      <c r="AF1098" s="462"/>
      <c r="AG1098" s="462"/>
      <c r="AH1098" s="462"/>
      <c r="AI1098" s="462"/>
    </row>
    <row r="1099" spans="1:35">
      <c r="A1099" s="465"/>
      <c r="B1099" s="465"/>
      <c r="C1099" s="1024"/>
      <c r="D1099" s="1015"/>
      <c r="E1099" s="1015"/>
      <c r="F1099" s="464"/>
      <c r="G1099" s="464"/>
      <c r="H1099" s="464"/>
      <c r="I1099" s="1015"/>
      <c r="J1099" s="465"/>
      <c r="K1099" s="465"/>
      <c r="L1099" s="462"/>
      <c r="M1099" s="462"/>
      <c r="N1099" s="462"/>
      <c r="O1099" s="462"/>
      <c r="P1099" s="462"/>
      <c r="Q1099" s="462"/>
      <c r="R1099" s="462"/>
      <c r="S1099" s="462"/>
      <c r="T1099" s="462"/>
      <c r="U1099" s="462"/>
      <c r="W1099" s="462"/>
      <c r="X1099" s="462"/>
      <c r="Y1099" s="462"/>
      <c r="Z1099" s="462"/>
      <c r="AA1099" s="462"/>
      <c r="AB1099" s="462"/>
      <c r="AC1099" s="462"/>
      <c r="AD1099" s="462"/>
      <c r="AE1099" s="462"/>
      <c r="AF1099" s="462"/>
      <c r="AG1099" s="462"/>
      <c r="AH1099" s="462"/>
      <c r="AI1099" s="462"/>
    </row>
    <row r="1100" spans="1:35">
      <c r="A1100" s="465"/>
      <c r="B1100" s="465"/>
      <c r="C1100" s="1024"/>
      <c r="D1100" s="1015"/>
      <c r="E1100" s="1015"/>
      <c r="F1100" s="464"/>
      <c r="G1100" s="464"/>
      <c r="H1100" s="464"/>
      <c r="I1100" s="1015"/>
      <c r="J1100" s="465"/>
      <c r="K1100" s="465"/>
      <c r="L1100" s="462"/>
      <c r="M1100" s="462"/>
      <c r="N1100" s="462"/>
      <c r="O1100" s="462"/>
      <c r="P1100" s="462"/>
      <c r="Q1100" s="462"/>
      <c r="R1100" s="462"/>
      <c r="S1100" s="462"/>
      <c r="T1100" s="462"/>
      <c r="U1100" s="462"/>
      <c r="W1100" s="462"/>
      <c r="X1100" s="462"/>
      <c r="Y1100" s="462"/>
      <c r="Z1100" s="462"/>
      <c r="AA1100" s="462"/>
      <c r="AB1100" s="462"/>
      <c r="AC1100" s="462"/>
      <c r="AD1100" s="462"/>
      <c r="AE1100" s="462"/>
      <c r="AF1100" s="462"/>
      <c r="AG1100" s="462"/>
      <c r="AH1100" s="462"/>
      <c r="AI1100" s="462"/>
    </row>
    <row r="1101" spans="1:35">
      <c r="A1101" s="465"/>
      <c r="B1101" s="465"/>
      <c r="C1101" s="1024"/>
      <c r="D1101" s="1015"/>
      <c r="E1101" s="1015"/>
      <c r="F1101" s="464"/>
      <c r="G1101" s="464"/>
      <c r="H1101" s="464"/>
      <c r="I1101" s="1015"/>
      <c r="J1101" s="465"/>
      <c r="K1101" s="465"/>
      <c r="L1101" s="462"/>
      <c r="M1101" s="462"/>
      <c r="N1101" s="462"/>
      <c r="O1101" s="462"/>
      <c r="P1101" s="462"/>
      <c r="Q1101" s="462"/>
      <c r="R1101" s="462"/>
      <c r="S1101" s="462"/>
      <c r="T1101" s="462"/>
      <c r="U1101" s="462"/>
      <c r="W1101" s="462"/>
      <c r="X1101" s="462"/>
      <c r="Y1101" s="462"/>
      <c r="Z1101" s="462"/>
      <c r="AA1101" s="462"/>
      <c r="AB1101" s="462"/>
      <c r="AC1101" s="462"/>
      <c r="AD1101" s="462"/>
      <c r="AE1101" s="462"/>
      <c r="AF1101" s="462"/>
      <c r="AG1101" s="462"/>
      <c r="AH1101" s="462"/>
      <c r="AI1101" s="462"/>
    </row>
    <row r="1102" spans="1:35">
      <c r="A1102" s="465"/>
      <c r="B1102" s="465"/>
      <c r="C1102" s="1024"/>
      <c r="D1102" s="1015"/>
      <c r="E1102" s="1015"/>
      <c r="F1102" s="464"/>
      <c r="G1102" s="464"/>
      <c r="H1102" s="464"/>
      <c r="I1102" s="1015"/>
      <c r="J1102" s="465"/>
      <c r="K1102" s="465"/>
      <c r="L1102" s="462"/>
      <c r="M1102" s="462"/>
      <c r="N1102" s="462"/>
      <c r="O1102" s="462"/>
      <c r="P1102" s="462"/>
      <c r="Q1102" s="462"/>
      <c r="R1102" s="462"/>
      <c r="S1102" s="462"/>
      <c r="T1102" s="462"/>
      <c r="U1102" s="462"/>
      <c r="W1102" s="462"/>
      <c r="X1102" s="462"/>
      <c r="Y1102" s="462"/>
      <c r="Z1102" s="462"/>
      <c r="AA1102" s="462"/>
      <c r="AB1102" s="462"/>
      <c r="AC1102" s="462"/>
      <c r="AD1102" s="462"/>
      <c r="AE1102" s="462"/>
      <c r="AF1102" s="462"/>
      <c r="AG1102" s="462"/>
      <c r="AH1102" s="462"/>
      <c r="AI1102" s="462"/>
    </row>
    <row r="1103" spans="1:35">
      <c r="A1103" s="465"/>
      <c r="B1103" s="465"/>
      <c r="C1103" s="1024"/>
      <c r="D1103" s="1015"/>
      <c r="E1103" s="1015"/>
      <c r="F1103" s="464"/>
      <c r="G1103" s="464"/>
      <c r="H1103" s="464"/>
      <c r="I1103" s="1015"/>
      <c r="J1103" s="465"/>
      <c r="K1103" s="465"/>
      <c r="L1103" s="462"/>
      <c r="M1103" s="462"/>
      <c r="N1103" s="462"/>
      <c r="O1103" s="462"/>
      <c r="P1103" s="462"/>
      <c r="Q1103" s="462"/>
      <c r="R1103" s="462"/>
      <c r="S1103" s="462"/>
      <c r="T1103" s="462"/>
      <c r="U1103" s="462"/>
      <c r="W1103" s="462"/>
      <c r="X1103" s="462"/>
      <c r="Y1103" s="462"/>
      <c r="Z1103" s="462"/>
      <c r="AA1103" s="462"/>
      <c r="AB1103" s="462"/>
      <c r="AC1103" s="462"/>
      <c r="AD1103" s="462"/>
      <c r="AE1103" s="462"/>
      <c r="AF1103" s="462"/>
      <c r="AG1103" s="462"/>
      <c r="AH1103" s="462"/>
      <c r="AI1103" s="462"/>
    </row>
    <row r="1104" spans="1:35">
      <c r="A1104" s="465"/>
      <c r="B1104" s="465"/>
      <c r="C1104" s="1024"/>
      <c r="D1104" s="1015"/>
      <c r="E1104" s="1015"/>
      <c r="F1104" s="464"/>
      <c r="G1104" s="464"/>
      <c r="H1104" s="464"/>
      <c r="I1104" s="1015"/>
      <c r="J1104" s="465"/>
      <c r="K1104" s="465"/>
      <c r="L1104" s="462"/>
      <c r="M1104" s="462"/>
      <c r="N1104" s="462"/>
      <c r="O1104" s="462"/>
      <c r="P1104" s="462"/>
      <c r="Q1104" s="462"/>
      <c r="R1104" s="462"/>
      <c r="S1104" s="462"/>
      <c r="T1104" s="462"/>
      <c r="U1104" s="462"/>
      <c r="W1104" s="462"/>
      <c r="X1104" s="462"/>
      <c r="Y1104" s="462"/>
      <c r="Z1104" s="462"/>
      <c r="AA1104" s="462"/>
      <c r="AB1104" s="462"/>
      <c r="AC1104" s="462"/>
      <c r="AD1104" s="462"/>
      <c r="AE1104" s="462"/>
      <c r="AF1104" s="462"/>
      <c r="AG1104" s="462"/>
      <c r="AH1104" s="462"/>
      <c r="AI1104" s="462"/>
    </row>
    <row r="1105" spans="1:35">
      <c r="A1105" s="465"/>
      <c r="B1105" s="465"/>
      <c r="C1105" s="1024"/>
      <c r="D1105" s="1015"/>
      <c r="E1105" s="1015"/>
      <c r="F1105" s="926"/>
      <c r="G1105" s="926"/>
      <c r="H1105" s="926"/>
      <c r="I1105" s="1015"/>
      <c r="J1105" s="465"/>
      <c r="K1105" s="465"/>
      <c r="L1105" s="462"/>
      <c r="M1105" s="462"/>
      <c r="N1105" s="462"/>
      <c r="O1105" s="462"/>
      <c r="P1105" s="462"/>
      <c r="Q1105" s="462"/>
      <c r="R1105" s="462"/>
      <c r="S1105" s="462"/>
      <c r="T1105" s="462"/>
      <c r="U1105" s="462"/>
      <c r="W1105" s="462"/>
      <c r="X1105" s="462"/>
      <c r="Y1105" s="462"/>
      <c r="Z1105" s="462"/>
      <c r="AA1105" s="462"/>
      <c r="AB1105" s="462"/>
      <c r="AC1105" s="462"/>
      <c r="AD1105" s="462"/>
      <c r="AE1105" s="462"/>
      <c r="AF1105" s="462"/>
      <c r="AG1105" s="462"/>
      <c r="AH1105" s="462"/>
      <c r="AI1105" s="462"/>
    </row>
    <row r="1106" spans="1:35">
      <c r="A1106" s="465"/>
      <c r="B1106" s="465"/>
      <c r="C1106" s="1024"/>
      <c r="D1106" s="1015"/>
      <c r="E1106" s="1015"/>
      <c r="F1106" s="464"/>
      <c r="G1106" s="464"/>
      <c r="H1106" s="464"/>
      <c r="I1106" s="1015"/>
      <c r="J1106" s="465"/>
      <c r="K1106" s="465"/>
      <c r="L1106" s="462"/>
      <c r="M1106" s="462"/>
      <c r="N1106" s="462"/>
      <c r="O1106" s="462"/>
      <c r="P1106" s="462"/>
      <c r="Q1106" s="462"/>
      <c r="R1106" s="462"/>
      <c r="S1106" s="462"/>
      <c r="T1106" s="462"/>
      <c r="U1106" s="462"/>
      <c r="W1106" s="462"/>
      <c r="X1106" s="462"/>
      <c r="Y1106" s="462"/>
      <c r="Z1106" s="462"/>
      <c r="AA1106" s="462"/>
      <c r="AB1106" s="462"/>
      <c r="AC1106" s="462"/>
      <c r="AD1106" s="462"/>
      <c r="AE1106" s="462"/>
      <c r="AF1106" s="462"/>
      <c r="AG1106" s="462"/>
      <c r="AH1106" s="462"/>
      <c r="AI1106" s="462"/>
    </row>
    <row r="1107" spans="1:35">
      <c r="A1107" s="465"/>
      <c r="B1107" s="465"/>
      <c r="C1107" s="1024"/>
      <c r="D1107" s="1015"/>
      <c r="E1107" s="1015"/>
      <c r="F1107" s="464"/>
      <c r="G1107" s="464"/>
      <c r="H1107" s="464"/>
      <c r="I1107" s="1015"/>
      <c r="J1107" s="465"/>
      <c r="K1107" s="465"/>
      <c r="L1107" s="462"/>
      <c r="M1107" s="462"/>
      <c r="N1107" s="462"/>
      <c r="O1107" s="462"/>
      <c r="P1107" s="462"/>
      <c r="Q1107" s="462"/>
      <c r="R1107" s="462"/>
      <c r="S1107" s="462"/>
      <c r="T1107" s="462"/>
      <c r="U1107" s="462"/>
      <c r="W1107" s="462"/>
      <c r="X1107" s="462"/>
      <c r="Y1107" s="462"/>
      <c r="Z1107" s="462"/>
      <c r="AA1107" s="462"/>
      <c r="AB1107" s="462"/>
      <c r="AC1107" s="462"/>
      <c r="AD1107" s="462"/>
      <c r="AE1107" s="462"/>
      <c r="AF1107" s="462"/>
      <c r="AG1107" s="462"/>
      <c r="AH1107" s="462"/>
      <c r="AI1107" s="462"/>
    </row>
    <row r="1108" spans="1:35">
      <c r="A1108" s="465"/>
      <c r="B1108" s="465"/>
      <c r="C1108" s="1024"/>
      <c r="D1108" s="1015"/>
      <c r="E1108" s="1015"/>
      <c r="F1108" s="949"/>
      <c r="G1108" s="949"/>
      <c r="H1108" s="949"/>
      <c r="I1108" s="1015"/>
      <c r="J1108" s="465"/>
      <c r="K1108" s="465"/>
      <c r="L1108" s="462"/>
      <c r="M1108" s="462"/>
      <c r="N1108" s="462"/>
      <c r="O1108" s="462"/>
      <c r="P1108" s="462"/>
      <c r="Q1108" s="462"/>
      <c r="R1108" s="462"/>
      <c r="S1108" s="462"/>
      <c r="T1108" s="462"/>
      <c r="U1108" s="462"/>
      <c r="W1108" s="462"/>
      <c r="X1108" s="462"/>
      <c r="Y1108" s="462"/>
      <c r="Z1108" s="462"/>
      <c r="AA1108" s="462"/>
      <c r="AB1108" s="462"/>
      <c r="AC1108" s="462"/>
      <c r="AD1108" s="462"/>
      <c r="AE1108" s="462"/>
      <c r="AF1108" s="462"/>
      <c r="AG1108" s="462"/>
      <c r="AH1108" s="462"/>
      <c r="AI1108" s="462"/>
    </row>
    <row r="1109" spans="1:35">
      <c r="A1109" s="465"/>
      <c r="B1109" s="465"/>
      <c r="C1109" s="1024"/>
      <c r="D1109" s="1015"/>
      <c r="E1109" s="1015"/>
      <c r="F1109" s="464"/>
      <c r="G1109" s="464"/>
      <c r="H1109" s="464"/>
      <c r="I1109" s="1015"/>
      <c r="J1109" s="465"/>
      <c r="K1109" s="465"/>
      <c r="L1109" s="462"/>
      <c r="M1109" s="462"/>
      <c r="N1109" s="462"/>
      <c r="O1109" s="462"/>
      <c r="P1109" s="462"/>
      <c r="Q1109" s="462"/>
      <c r="R1109" s="462"/>
      <c r="S1109" s="462"/>
      <c r="T1109" s="462"/>
      <c r="U1109" s="462"/>
      <c r="W1109" s="462"/>
      <c r="X1109" s="462"/>
      <c r="Y1109" s="462"/>
      <c r="Z1109" s="462"/>
      <c r="AA1109" s="462"/>
      <c r="AB1109" s="462"/>
      <c r="AC1109" s="462"/>
      <c r="AD1109" s="462"/>
      <c r="AE1109" s="462"/>
      <c r="AF1109" s="462"/>
      <c r="AG1109" s="462"/>
      <c r="AH1109" s="462"/>
      <c r="AI1109" s="462"/>
    </row>
    <row r="1110" spans="1:35">
      <c r="A1110" s="465"/>
      <c r="B1110" s="465"/>
      <c r="C1110" s="1024"/>
      <c r="D1110" s="1015"/>
      <c r="E1110" s="1015"/>
      <c r="F1110" s="464"/>
      <c r="G1110" s="464"/>
      <c r="H1110" s="464"/>
      <c r="I1110" s="1015"/>
      <c r="J1110" s="465"/>
      <c r="K1110" s="465"/>
      <c r="L1110" s="462"/>
      <c r="M1110" s="462"/>
      <c r="N1110" s="462"/>
      <c r="O1110" s="462"/>
      <c r="P1110" s="462"/>
      <c r="Q1110" s="462"/>
      <c r="R1110" s="462"/>
      <c r="S1110" s="462"/>
      <c r="T1110" s="462"/>
      <c r="U1110" s="462"/>
      <c r="W1110" s="462"/>
      <c r="X1110" s="462"/>
      <c r="Y1110" s="462"/>
      <c r="Z1110" s="462"/>
      <c r="AA1110" s="462"/>
      <c r="AB1110" s="462"/>
      <c r="AC1110" s="462"/>
      <c r="AD1110" s="462"/>
      <c r="AE1110" s="462"/>
      <c r="AF1110" s="462"/>
      <c r="AG1110" s="462"/>
      <c r="AH1110" s="462"/>
      <c r="AI1110" s="462"/>
    </row>
    <row r="1111" spans="1:35">
      <c r="A1111" s="465"/>
      <c r="B1111" s="465"/>
      <c r="C1111" s="1024"/>
      <c r="D1111" s="1015"/>
      <c r="E1111" s="1015"/>
      <c r="F1111" s="464"/>
      <c r="G1111" s="464"/>
      <c r="H1111" s="464"/>
      <c r="I1111" s="1015"/>
      <c r="J1111" s="465"/>
      <c r="K1111" s="465"/>
      <c r="L1111" s="462"/>
      <c r="M1111" s="462"/>
      <c r="N1111" s="462"/>
      <c r="O1111" s="462"/>
      <c r="P1111" s="462"/>
      <c r="Q1111" s="462"/>
      <c r="R1111" s="462"/>
      <c r="S1111" s="462"/>
      <c r="T1111" s="462"/>
      <c r="U1111" s="462"/>
      <c r="W1111" s="462"/>
      <c r="X1111" s="462"/>
      <c r="Y1111" s="462"/>
      <c r="Z1111" s="462"/>
      <c r="AA1111" s="462"/>
      <c r="AB1111" s="462"/>
      <c r="AC1111" s="462"/>
      <c r="AD1111" s="462"/>
      <c r="AE1111" s="462"/>
      <c r="AF1111" s="462"/>
      <c r="AG1111" s="462"/>
      <c r="AH1111" s="462"/>
      <c r="AI1111" s="462"/>
    </row>
    <row r="1112" spans="1:35">
      <c r="A1112" s="465"/>
      <c r="B1112" s="465"/>
      <c r="C1112" s="1024"/>
      <c r="D1112" s="1015"/>
      <c r="E1112" s="1015"/>
      <c r="F1112" s="464"/>
      <c r="G1112" s="464"/>
      <c r="H1112" s="464"/>
      <c r="I1112" s="1015"/>
      <c r="J1112" s="465"/>
      <c r="K1112" s="465"/>
      <c r="L1112" s="462"/>
      <c r="M1112" s="462"/>
      <c r="N1112" s="462"/>
      <c r="O1112" s="462"/>
      <c r="P1112" s="462"/>
      <c r="Q1112" s="462"/>
      <c r="R1112" s="462"/>
      <c r="S1112" s="462"/>
      <c r="T1112" s="462"/>
      <c r="U1112" s="462"/>
      <c r="W1112" s="462"/>
      <c r="X1112" s="462"/>
      <c r="Y1112" s="462"/>
      <c r="Z1112" s="462"/>
      <c r="AA1112" s="462"/>
      <c r="AB1112" s="462"/>
      <c r="AC1112" s="462"/>
      <c r="AD1112" s="462"/>
      <c r="AE1112" s="462"/>
      <c r="AF1112" s="462"/>
      <c r="AG1112" s="462"/>
      <c r="AH1112" s="462"/>
      <c r="AI1112" s="462"/>
    </row>
    <row r="1113" spans="1:35">
      <c r="A1113" s="465"/>
      <c r="B1113" s="465"/>
      <c r="C1113" s="1024"/>
      <c r="D1113" s="1015"/>
      <c r="E1113" s="1015"/>
      <c r="F1113" s="464"/>
      <c r="G1113" s="464"/>
      <c r="H1113" s="464"/>
      <c r="I1113" s="1015"/>
      <c r="J1113" s="465"/>
      <c r="K1113" s="465"/>
      <c r="L1113" s="462"/>
      <c r="M1113" s="462"/>
      <c r="N1113" s="462"/>
      <c r="O1113" s="462"/>
      <c r="P1113" s="462"/>
      <c r="Q1113" s="462"/>
      <c r="R1113" s="462"/>
      <c r="S1113" s="462"/>
      <c r="T1113" s="462"/>
      <c r="U1113" s="462"/>
      <c r="W1113" s="462"/>
      <c r="X1113" s="462"/>
      <c r="Y1113" s="462"/>
      <c r="Z1113" s="462"/>
      <c r="AA1113" s="462"/>
      <c r="AB1113" s="462"/>
      <c r="AC1113" s="462"/>
      <c r="AD1113" s="462"/>
      <c r="AE1113" s="462"/>
      <c r="AF1113" s="462"/>
      <c r="AG1113" s="462"/>
      <c r="AH1113" s="462"/>
      <c r="AI1113" s="462"/>
    </row>
    <row r="1114" spans="1:35">
      <c r="A1114" s="465"/>
      <c r="B1114" s="465"/>
      <c r="C1114" s="1024"/>
      <c r="D1114" s="1015"/>
      <c r="E1114" s="1015"/>
      <c r="F1114" s="464"/>
      <c r="G1114" s="464"/>
      <c r="H1114" s="464"/>
      <c r="I1114" s="1015"/>
      <c r="J1114" s="465"/>
      <c r="K1114" s="465"/>
      <c r="L1114" s="462"/>
      <c r="M1114" s="462"/>
      <c r="N1114" s="462"/>
      <c r="O1114" s="462"/>
      <c r="P1114" s="462"/>
      <c r="Q1114" s="462"/>
      <c r="R1114" s="462"/>
      <c r="S1114" s="462"/>
      <c r="T1114" s="462"/>
      <c r="U1114" s="462"/>
      <c r="W1114" s="462"/>
      <c r="X1114" s="462"/>
      <c r="Y1114" s="462"/>
      <c r="Z1114" s="462"/>
      <c r="AA1114" s="462"/>
      <c r="AB1114" s="462"/>
      <c r="AC1114" s="462"/>
      <c r="AD1114" s="462"/>
      <c r="AE1114" s="462"/>
      <c r="AF1114" s="462"/>
      <c r="AG1114" s="462"/>
      <c r="AH1114" s="462"/>
      <c r="AI1114" s="462"/>
    </row>
    <row r="1115" spans="1:35">
      <c r="A1115" s="465"/>
      <c r="B1115" s="465"/>
      <c r="C1115" s="1024"/>
      <c r="D1115" s="1015"/>
      <c r="E1115" s="1015"/>
      <c r="F1115" s="464"/>
      <c r="G1115" s="464"/>
      <c r="H1115" s="464"/>
      <c r="I1115" s="1015"/>
      <c r="J1115" s="465"/>
      <c r="K1115" s="465"/>
      <c r="L1115" s="462"/>
      <c r="M1115" s="462"/>
      <c r="N1115" s="462"/>
      <c r="O1115" s="462"/>
      <c r="P1115" s="462"/>
      <c r="Q1115" s="462"/>
      <c r="R1115" s="462"/>
      <c r="S1115" s="462"/>
      <c r="T1115" s="462"/>
      <c r="U1115" s="462"/>
      <c r="W1115" s="462"/>
      <c r="X1115" s="462"/>
      <c r="Y1115" s="462"/>
      <c r="Z1115" s="462"/>
      <c r="AA1115" s="462"/>
      <c r="AB1115" s="462"/>
      <c r="AC1115" s="462"/>
      <c r="AD1115" s="462"/>
      <c r="AE1115" s="462"/>
      <c r="AF1115" s="462"/>
      <c r="AG1115" s="462"/>
      <c r="AH1115" s="462"/>
      <c r="AI1115" s="462"/>
    </row>
    <row r="1116" spans="1:35">
      <c r="A1116" s="465"/>
      <c r="B1116" s="465"/>
      <c r="C1116" s="1024"/>
      <c r="D1116" s="1015"/>
      <c r="E1116" s="1015"/>
      <c r="F1116" s="464"/>
      <c r="G1116" s="464"/>
      <c r="H1116" s="464"/>
      <c r="I1116" s="1015"/>
      <c r="J1116" s="465"/>
      <c r="K1116" s="465"/>
      <c r="L1116" s="462"/>
      <c r="M1116" s="462"/>
      <c r="N1116" s="462"/>
      <c r="O1116" s="462"/>
      <c r="P1116" s="462"/>
      <c r="Q1116" s="462"/>
      <c r="R1116" s="462"/>
      <c r="S1116" s="462"/>
      <c r="T1116" s="462"/>
      <c r="U1116" s="462"/>
      <c r="W1116" s="462"/>
      <c r="X1116" s="462"/>
      <c r="Y1116" s="462"/>
      <c r="Z1116" s="462"/>
      <c r="AA1116" s="462"/>
      <c r="AB1116" s="462"/>
      <c r="AC1116" s="462"/>
      <c r="AD1116" s="462"/>
      <c r="AE1116" s="462"/>
      <c r="AF1116" s="462"/>
      <c r="AG1116" s="462"/>
      <c r="AH1116" s="462"/>
      <c r="AI1116" s="462"/>
    </row>
    <row r="1117" spans="1:35">
      <c r="A1117" s="465"/>
      <c r="B1117" s="465"/>
      <c r="C1117" s="1024"/>
      <c r="D1117" s="1015"/>
      <c r="E1117" s="1015"/>
      <c r="F1117" s="464"/>
      <c r="G1117" s="464"/>
      <c r="H1117" s="464"/>
      <c r="I1117" s="1015"/>
      <c r="J1117" s="465"/>
      <c r="K1117" s="465"/>
      <c r="L1117" s="462"/>
      <c r="M1117" s="462"/>
      <c r="N1117" s="462"/>
      <c r="O1117" s="462"/>
      <c r="P1117" s="462"/>
      <c r="Q1117" s="462"/>
      <c r="R1117" s="462"/>
      <c r="S1117" s="462"/>
      <c r="T1117" s="462"/>
      <c r="U1117" s="462"/>
      <c r="W1117" s="462"/>
      <c r="X1117" s="462"/>
      <c r="Y1117" s="462"/>
      <c r="Z1117" s="462"/>
      <c r="AA1117" s="462"/>
      <c r="AB1117" s="462"/>
      <c r="AC1117" s="462"/>
      <c r="AD1117" s="462"/>
      <c r="AE1117" s="462"/>
      <c r="AF1117" s="462"/>
      <c r="AG1117" s="462"/>
      <c r="AH1117" s="462"/>
      <c r="AI1117" s="462"/>
    </row>
    <row r="1118" spans="1:35">
      <c r="A1118" s="465"/>
      <c r="B1118" s="465"/>
      <c r="C1118" s="1024"/>
      <c r="D1118" s="1015"/>
      <c r="E1118" s="1015"/>
      <c r="F1118" s="464"/>
      <c r="G1118" s="464"/>
      <c r="H1118" s="464"/>
      <c r="I1118" s="1015"/>
      <c r="J1118" s="465"/>
      <c r="K1118" s="465"/>
      <c r="L1118" s="462"/>
      <c r="M1118" s="462"/>
      <c r="N1118" s="462"/>
      <c r="O1118" s="462"/>
      <c r="P1118" s="462"/>
      <c r="Q1118" s="462"/>
      <c r="R1118" s="462"/>
      <c r="S1118" s="462"/>
      <c r="T1118" s="462"/>
      <c r="U1118" s="462"/>
      <c r="W1118" s="462"/>
      <c r="X1118" s="462"/>
      <c r="Y1118" s="462"/>
      <c r="Z1118" s="462"/>
      <c r="AA1118" s="462"/>
      <c r="AB1118" s="462"/>
      <c r="AC1118" s="462"/>
      <c r="AD1118" s="462"/>
      <c r="AE1118" s="462"/>
      <c r="AF1118" s="462"/>
      <c r="AG1118" s="462"/>
      <c r="AH1118" s="462"/>
      <c r="AI1118" s="462"/>
    </row>
    <row r="1119" spans="1:35">
      <c r="A1119" s="465"/>
      <c r="B1119" s="465"/>
      <c r="C1119" s="1024"/>
      <c r="D1119" s="1015"/>
      <c r="E1119" s="1015"/>
      <c r="F1119" s="464"/>
      <c r="G1119" s="464"/>
      <c r="H1119" s="464"/>
      <c r="I1119" s="1015"/>
      <c r="J1119" s="465"/>
      <c r="K1119" s="465"/>
      <c r="L1119" s="462"/>
      <c r="M1119" s="462"/>
      <c r="N1119" s="462"/>
      <c r="O1119" s="462"/>
      <c r="P1119" s="462"/>
      <c r="Q1119" s="462"/>
      <c r="R1119" s="462"/>
      <c r="S1119" s="462"/>
      <c r="T1119" s="462"/>
      <c r="U1119" s="462"/>
      <c r="W1119" s="462"/>
      <c r="X1119" s="462"/>
      <c r="Y1119" s="462"/>
      <c r="Z1119" s="462"/>
      <c r="AA1119" s="462"/>
      <c r="AB1119" s="462"/>
      <c r="AC1119" s="462"/>
      <c r="AD1119" s="462"/>
      <c r="AE1119" s="462"/>
      <c r="AF1119" s="462"/>
      <c r="AG1119" s="462"/>
      <c r="AH1119" s="462"/>
      <c r="AI1119" s="462"/>
    </row>
    <row r="1120" spans="1:35">
      <c r="A1120" s="465"/>
      <c r="B1120" s="465"/>
      <c r="C1120" s="1024"/>
      <c r="D1120" s="1015"/>
      <c r="E1120" s="1015"/>
      <c r="F1120" s="464"/>
      <c r="G1120" s="464"/>
      <c r="H1120" s="464"/>
      <c r="I1120" s="1015"/>
      <c r="J1120" s="465"/>
      <c r="K1120" s="465"/>
      <c r="L1120" s="462"/>
      <c r="M1120" s="462"/>
      <c r="N1120" s="462"/>
      <c r="O1120" s="462"/>
      <c r="P1120" s="462"/>
      <c r="Q1120" s="462"/>
      <c r="R1120" s="462"/>
      <c r="S1120" s="462"/>
      <c r="T1120" s="462"/>
      <c r="U1120" s="462"/>
      <c r="W1120" s="462"/>
      <c r="X1120" s="462"/>
      <c r="Y1120" s="462"/>
      <c r="Z1120" s="462"/>
      <c r="AA1120" s="462"/>
      <c r="AB1120" s="462"/>
      <c r="AC1120" s="462"/>
      <c r="AD1120" s="462"/>
      <c r="AE1120" s="462"/>
      <c r="AF1120" s="462"/>
      <c r="AG1120" s="462"/>
      <c r="AH1120" s="462"/>
      <c r="AI1120" s="462"/>
    </row>
    <row r="1121" spans="1:35">
      <c r="A1121" s="465"/>
      <c r="B1121" s="465"/>
      <c r="C1121" s="1024"/>
      <c r="D1121" s="1015"/>
      <c r="E1121" s="1015"/>
      <c r="F1121" s="464"/>
      <c r="G1121" s="464"/>
      <c r="H1121" s="464"/>
      <c r="I1121" s="1015"/>
      <c r="J1121" s="465"/>
      <c r="K1121" s="465"/>
      <c r="L1121" s="462"/>
      <c r="M1121" s="462"/>
      <c r="N1121" s="462"/>
      <c r="O1121" s="462"/>
      <c r="P1121" s="462"/>
      <c r="Q1121" s="462"/>
      <c r="R1121" s="462"/>
      <c r="S1121" s="462"/>
      <c r="T1121" s="462"/>
      <c r="U1121" s="462"/>
      <c r="W1121" s="462"/>
      <c r="X1121" s="462"/>
      <c r="Y1121" s="462"/>
      <c r="Z1121" s="462"/>
      <c r="AA1121" s="462"/>
      <c r="AB1121" s="462"/>
      <c r="AC1121" s="462"/>
      <c r="AD1121" s="462"/>
      <c r="AE1121" s="462"/>
      <c r="AF1121" s="462"/>
      <c r="AG1121" s="462"/>
      <c r="AH1121" s="462"/>
      <c r="AI1121" s="462"/>
    </row>
    <row r="1122" spans="1:35">
      <c r="A1122" s="465"/>
      <c r="B1122" s="465"/>
      <c r="C1122" s="1024"/>
      <c r="D1122" s="1015"/>
      <c r="E1122" s="1015"/>
      <c r="F1122" s="464"/>
      <c r="G1122" s="464"/>
      <c r="H1122" s="464"/>
      <c r="I1122" s="1015"/>
      <c r="J1122" s="465"/>
      <c r="K1122" s="465"/>
      <c r="L1122" s="462"/>
      <c r="M1122" s="462"/>
      <c r="N1122" s="462"/>
      <c r="O1122" s="462"/>
      <c r="P1122" s="462"/>
      <c r="Q1122" s="462"/>
      <c r="R1122" s="462"/>
      <c r="S1122" s="462"/>
      <c r="T1122" s="462"/>
      <c r="U1122" s="462"/>
      <c r="W1122" s="462"/>
      <c r="X1122" s="462"/>
      <c r="Y1122" s="462"/>
      <c r="Z1122" s="462"/>
      <c r="AA1122" s="462"/>
      <c r="AB1122" s="462"/>
      <c r="AC1122" s="462"/>
      <c r="AD1122" s="462"/>
      <c r="AE1122" s="462"/>
      <c r="AF1122" s="462"/>
      <c r="AG1122" s="462"/>
      <c r="AH1122" s="462"/>
      <c r="AI1122" s="462"/>
    </row>
    <row r="1123" spans="1:35">
      <c r="A1123" s="465"/>
      <c r="B1123" s="465"/>
      <c r="C1123" s="1024"/>
      <c r="D1123" s="1015"/>
      <c r="E1123" s="1015"/>
      <c r="F1123" s="464"/>
      <c r="G1123" s="464"/>
      <c r="H1123" s="464"/>
      <c r="I1123" s="1015"/>
      <c r="J1123" s="465"/>
      <c r="K1123" s="465"/>
      <c r="L1123" s="462"/>
      <c r="M1123" s="462"/>
      <c r="N1123" s="462"/>
      <c r="O1123" s="462"/>
      <c r="P1123" s="462"/>
      <c r="Q1123" s="462"/>
      <c r="R1123" s="462"/>
      <c r="S1123" s="462"/>
      <c r="T1123" s="462"/>
      <c r="U1123" s="462"/>
      <c r="W1123" s="462"/>
      <c r="X1123" s="462"/>
      <c r="Y1123" s="462"/>
      <c r="Z1123" s="462"/>
      <c r="AA1123" s="462"/>
      <c r="AB1123" s="462"/>
      <c r="AC1123" s="462"/>
      <c r="AD1123" s="462"/>
      <c r="AE1123" s="462"/>
      <c r="AF1123" s="462"/>
      <c r="AG1123" s="462"/>
      <c r="AH1123" s="462"/>
      <c r="AI1123" s="462"/>
    </row>
    <row r="1124" spans="1:35">
      <c r="A1124" s="465"/>
      <c r="B1124" s="465"/>
      <c r="C1124" s="1024"/>
      <c r="D1124" s="1015"/>
      <c r="E1124" s="1015"/>
      <c r="F1124" s="464"/>
      <c r="G1124" s="464"/>
      <c r="H1124" s="464"/>
      <c r="I1124" s="1015"/>
      <c r="J1124" s="465"/>
      <c r="K1124" s="465"/>
      <c r="L1124" s="462"/>
      <c r="M1124" s="462"/>
      <c r="N1124" s="462"/>
      <c r="O1124" s="462"/>
      <c r="P1124" s="462"/>
      <c r="Q1124" s="462"/>
      <c r="R1124" s="462"/>
      <c r="S1124" s="462"/>
      <c r="T1124" s="462"/>
      <c r="U1124" s="462"/>
      <c r="W1124" s="462"/>
      <c r="X1124" s="462"/>
      <c r="Y1124" s="462"/>
      <c r="Z1124" s="462"/>
      <c r="AA1124" s="462"/>
      <c r="AB1124" s="462"/>
      <c r="AC1124" s="462"/>
      <c r="AD1124" s="462"/>
      <c r="AE1124" s="462"/>
      <c r="AF1124" s="462"/>
      <c r="AG1124" s="462"/>
      <c r="AH1124" s="462"/>
      <c r="AI1124" s="462"/>
    </row>
    <row r="1125" spans="1:35">
      <c r="A1125" s="465"/>
      <c r="B1125" s="465"/>
      <c r="C1125" s="1024"/>
      <c r="D1125" s="1015"/>
      <c r="E1125" s="1015"/>
      <c r="F1125" s="464"/>
      <c r="G1125" s="464"/>
      <c r="H1125" s="464"/>
      <c r="I1125" s="1015"/>
      <c r="J1125" s="465"/>
      <c r="K1125" s="465"/>
      <c r="L1125" s="462"/>
      <c r="M1125" s="462"/>
      <c r="N1125" s="462"/>
      <c r="O1125" s="462"/>
      <c r="P1125" s="462"/>
      <c r="Q1125" s="462"/>
      <c r="R1125" s="462"/>
      <c r="S1125" s="462"/>
      <c r="T1125" s="462"/>
      <c r="U1125" s="462"/>
      <c r="W1125" s="462"/>
      <c r="X1125" s="462"/>
      <c r="Y1125" s="462"/>
      <c r="Z1125" s="462"/>
      <c r="AA1125" s="462"/>
      <c r="AB1125" s="462"/>
      <c r="AC1125" s="462"/>
      <c r="AD1125" s="462"/>
      <c r="AE1125" s="462"/>
      <c r="AF1125" s="462"/>
      <c r="AG1125" s="462"/>
      <c r="AH1125" s="462"/>
      <c r="AI1125" s="462"/>
    </row>
    <row r="1126" spans="1:35">
      <c r="A1126" s="465"/>
      <c r="B1126" s="465"/>
      <c r="C1126" s="1024"/>
      <c r="D1126" s="1015"/>
      <c r="E1126" s="1015"/>
      <c r="F1126" s="464"/>
      <c r="G1126" s="464"/>
      <c r="H1126" s="464"/>
      <c r="I1126" s="1015"/>
      <c r="J1126" s="465"/>
      <c r="K1126" s="465"/>
      <c r="L1126" s="462"/>
      <c r="M1126" s="462"/>
      <c r="N1126" s="462"/>
      <c r="O1126" s="462"/>
      <c r="P1126" s="462"/>
      <c r="Q1126" s="462"/>
      <c r="R1126" s="462"/>
      <c r="S1126" s="462"/>
      <c r="T1126" s="462"/>
      <c r="U1126" s="462"/>
      <c r="W1126" s="462"/>
      <c r="X1126" s="462"/>
      <c r="Y1126" s="462"/>
      <c r="Z1126" s="462"/>
      <c r="AA1126" s="462"/>
      <c r="AB1126" s="462"/>
      <c r="AC1126" s="462"/>
      <c r="AD1126" s="462"/>
      <c r="AE1126" s="462"/>
      <c r="AF1126" s="462"/>
      <c r="AG1126" s="462"/>
      <c r="AH1126" s="462"/>
      <c r="AI1126" s="462"/>
    </row>
    <row r="1127" spans="1:35">
      <c r="A1127" s="465"/>
      <c r="B1127" s="465"/>
      <c r="C1127" s="1024"/>
      <c r="D1127" s="1015"/>
      <c r="E1127" s="1015"/>
      <c r="F1127" s="464"/>
      <c r="G1127" s="464"/>
      <c r="H1127" s="464"/>
      <c r="I1127" s="1015"/>
      <c r="J1127" s="465"/>
      <c r="K1127" s="465"/>
      <c r="L1127" s="462"/>
      <c r="M1127" s="462"/>
      <c r="N1127" s="462"/>
      <c r="O1127" s="462"/>
      <c r="P1127" s="462"/>
      <c r="Q1127" s="462"/>
      <c r="R1127" s="462"/>
      <c r="S1127" s="462"/>
      <c r="T1127" s="462"/>
      <c r="U1127" s="462"/>
      <c r="W1127" s="462"/>
      <c r="X1127" s="462"/>
      <c r="Y1127" s="462"/>
      <c r="Z1127" s="462"/>
      <c r="AA1127" s="462"/>
      <c r="AB1127" s="462"/>
      <c r="AC1127" s="462"/>
      <c r="AD1127" s="462"/>
      <c r="AE1127" s="462"/>
      <c r="AF1127" s="462"/>
      <c r="AG1127" s="462"/>
      <c r="AH1127" s="462"/>
      <c r="AI1127" s="462"/>
    </row>
    <row r="1128" spans="1:35">
      <c r="A1128" s="465"/>
      <c r="B1128" s="465"/>
      <c r="C1128" s="1024"/>
      <c r="D1128" s="1015"/>
      <c r="E1128" s="1015"/>
      <c r="F1128" s="464"/>
      <c r="G1128" s="464"/>
      <c r="H1128" s="464"/>
      <c r="I1128" s="1015"/>
      <c r="J1128" s="465"/>
      <c r="K1128" s="465"/>
      <c r="L1128" s="462"/>
      <c r="M1128" s="462"/>
      <c r="N1128" s="462"/>
      <c r="O1128" s="462"/>
      <c r="P1128" s="462"/>
      <c r="Q1128" s="462"/>
      <c r="R1128" s="462"/>
      <c r="S1128" s="462"/>
      <c r="T1128" s="462"/>
      <c r="U1128" s="462"/>
      <c r="W1128" s="462"/>
      <c r="X1128" s="462"/>
      <c r="Y1128" s="462"/>
      <c r="Z1128" s="462"/>
      <c r="AA1128" s="462"/>
      <c r="AB1128" s="462"/>
      <c r="AC1128" s="462"/>
      <c r="AD1128" s="462"/>
      <c r="AE1128" s="462"/>
      <c r="AF1128" s="462"/>
      <c r="AG1128" s="462"/>
      <c r="AH1128" s="462"/>
      <c r="AI1128" s="462"/>
    </row>
    <row r="1129" spans="1:35">
      <c r="A1129" s="465"/>
      <c r="B1129" s="465"/>
      <c r="C1129" s="1024"/>
      <c r="D1129" s="1015"/>
      <c r="E1129" s="1015"/>
      <c r="F1129" s="464"/>
      <c r="G1129" s="464"/>
      <c r="H1129" s="464"/>
      <c r="I1129" s="1015"/>
      <c r="J1129" s="465"/>
      <c r="K1129" s="465"/>
      <c r="L1129" s="462"/>
      <c r="M1129" s="462"/>
      <c r="N1129" s="462"/>
      <c r="O1129" s="462"/>
      <c r="P1129" s="462"/>
      <c r="Q1129" s="462"/>
      <c r="R1129" s="462"/>
      <c r="S1129" s="462"/>
      <c r="T1129" s="462"/>
      <c r="U1129" s="462"/>
      <c r="W1129" s="462"/>
      <c r="X1129" s="462"/>
      <c r="Y1129" s="462"/>
      <c r="Z1129" s="462"/>
      <c r="AA1129" s="462"/>
      <c r="AB1129" s="462"/>
      <c r="AC1129" s="462"/>
      <c r="AD1129" s="462"/>
      <c r="AE1129" s="462"/>
      <c r="AF1129" s="462"/>
      <c r="AG1129" s="462"/>
      <c r="AH1129" s="462"/>
      <c r="AI1129" s="462"/>
    </row>
    <row r="1130" spans="1:35">
      <c r="A1130" s="465"/>
      <c r="B1130" s="465"/>
      <c r="C1130" s="1024"/>
      <c r="D1130" s="1015"/>
      <c r="E1130" s="1015"/>
      <c r="F1130" s="464"/>
      <c r="G1130" s="464"/>
      <c r="H1130" s="464"/>
      <c r="I1130" s="1015"/>
      <c r="J1130" s="465"/>
      <c r="K1130" s="465"/>
      <c r="L1130" s="462"/>
      <c r="M1130" s="462"/>
      <c r="N1130" s="462"/>
      <c r="O1130" s="462"/>
      <c r="P1130" s="462"/>
      <c r="Q1130" s="462"/>
      <c r="R1130" s="462"/>
      <c r="S1130" s="462"/>
      <c r="T1130" s="462"/>
      <c r="U1130" s="462"/>
      <c r="W1130" s="462"/>
      <c r="X1130" s="462"/>
      <c r="Y1130" s="462"/>
      <c r="Z1130" s="462"/>
      <c r="AA1130" s="462"/>
      <c r="AB1130" s="462"/>
      <c r="AC1130" s="462"/>
      <c r="AD1130" s="462"/>
      <c r="AE1130" s="462"/>
      <c r="AF1130" s="462"/>
      <c r="AG1130" s="462"/>
      <c r="AH1130" s="462"/>
      <c r="AI1130" s="462"/>
    </row>
    <row r="1131" spans="1:35">
      <c r="A1131" s="465"/>
      <c r="B1131" s="465"/>
      <c r="C1131" s="1024"/>
      <c r="D1131" s="1015"/>
      <c r="E1131" s="1015"/>
      <c r="F1131" s="464"/>
      <c r="G1131" s="464"/>
      <c r="H1131" s="464"/>
      <c r="I1131" s="1015"/>
      <c r="J1131" s="465"/>
      <c r="K1131" s="465"/>
      <c r="L1131" s="462"/>
      <c r="M1131" s="462"/>
      <c r="N1131" s="462"/>
      <c r="O1131" s="462"/>
      <c r="P1131" s="462"/>
      <c r="Q1131" s="462"/>
      <c r="R1131" s="462"/>
      <c r="S1131" s="462"/>
      <c r="T1131" s="462"/>
      <c r="U1131" s="462"/>
      <c r="W1131" s="462"/>
      <c r="X1131" s="462"/>
      <c r="Y1131" s="462"/>
      <c r="Z1131" s="462"/>
      <c r="AA1131" s="462"/>
      <c r="AB1131" s="462"/>
      <c r="AC1131" s="462"/>
      <c r="AD1131" s="462"/>
      <c r="AE1131" s="462"/>
      <c r="AF1131" s="462"/>
      <c r="AG1131" s="462"/>
      <c r="AH1131" s="462"/>
      <c r="AI1131" s="462"/>
    </row>
    <row r="1132" spans="1:35">
      <c r="A1132" s="465"/>
      <c r="B1132" s="465"/>
      <c r="C1132" s="1024"/>
      <c r="D1132" s="1015"/>
      <c r="E1132" s="1015"/>
      <c r="F1132" s="464"/>
      <c r="G1132" s="464"/>
      <c r="H1132" s="464"/>
      <c r="I1132" s="1015"/>
      <c r="J1132" s="465"/>
      <c r="K1132" s="465"/>
      <c r="L1132" s="462"/>
      <c r="M1132" s="462"/>
      <c r="N1132" s="462"/>
      <c r="O1132" s="462"/>
      <c r="P1132" s="462"/>
      <c r="Q1132" s="462"/>
      <c r="R1132" s="462"/>
      <c r="S1132" s="462"/>
      <c r="T1132" s="462"/>
      <c r="U1132" s="462"/>
      <c r="W1132" s="462"/>
      <c r="X1132" s="462"/>
      <c r="Y1132" s="462"/>
      <c r="Z1132" s="462"/>
      <c r="AA1132" s="462"/>
      <c r="AB1132" s="462"/>
      <c r="AC1132" s="462"/>
      <c r="AD1132" s="462"/>
      <c r="AE1132" s="462"/>
      <c r="AF1132" s="462"/>
      <c r="AG1132" s="462"/>
      <c r="AH1132" s="462"/>
      <c r="AI1132" s="462"/>
    </row>
    <row r="1133" spans="1:35">
      <c r="A1133" s="465"/>
      <c r="B1133" s="465"/>
      <c r="C1133" s="1024"/>
      <c r="D1133" s="1015"/>
      <c r="E1133" s="1015"/>
      <c r="F1133" s="464"/>
      <c r="G1133" s="464"/>
      <c r="H1133" s="464"/>
      <c r="I1133" s="1015"/>
      <c r="J1133" s="465"/>
      <c r="K1133" s="465"/>
      <c r="L1133" s="462"/>
      <c r="M1133" s="462"/>
      <c r="N1133" s="462"/>
      <c r="O1133" s="462"/>
      <c r="P1133" s="462"/>
      <c r="Q1133" s="462"/>
      <c r="R1133" s="462"/>
      <c r="S1133" s="462"/>
      <c r="T1133" s="462"/>
      <c r="U1133" s="462"/>
      <c r="W1133" s="462"/>
      <c r="X1133" s="462"/>
      <c r="Y1133" s="462"/>
      <c r="Z1133" s="462"/>
      <c r="AA1133" s="462"/>
      <c r="AB1133" s="462"/>
      <c r="AC1133" s="462"/>
      <c r="AD1133" s="462"/>
      <c r="AE1133" s="462"/>
      <c r="AF1133" s="462"/>
      <c r="AG1133" s="462"/>
      <c r="AH1133" s="462"/>
      <c r="AI1133" s="462"/>
    </row>
    <row r="1134" spans="1:35">
      <c r="A1134" s="465"/>
      <c r="B1134" s="465"/>
      <c r="C1134" s="1024"/>
      <c r="D1134" s="1015"/>
      <c r="E1134" s="1015"/>
      <c r="F1134" s="464"/>
      <c r="G1134" s="464"/>
      <c r="H1134" s="464"/>
      <c r="I1134" s="1015"/>
      <c r="J1134" s="465"/>
      <c r="K1134" s="465"/>
      <c r="L1134" s="462"/>
      <c r="M1134" s="462"/>
      <c r="N1134" s="462"/>
      <c r="O1134" s="462"/>
      <c r="P1134" s="462"/>
      <c r="Q1134" s="462"/>
      <c r="R1134" s="462"/>
      <c r="S1134" s="462"/>
      <c r="T1134" s="462"/>
      <c r="U1134" s="462"/>
      <c r="W1134" s="462"/>
      <c r="X1134" s="462"/>
      <c r="Y1134" s="462"/>
      <c r="Z1134" s="462"/>
      <c r="AA1134" s="462"/>
      <c r="AB1134" s="462"/>
      <c r="AC1134" s="462"/>
      <c r="AD1134" s="462"/>
      <c r="AE1134" s="462"/>
      <c r="AF1134" s="462"/>
      <c r="AG1134" s="462"/>
      <c r="AH1134" s="462"/>
      <c r="AI1134" s="462"/>
    </row>
    <row r="1135" spans="1:35">
      <c r="A1135" s="465"/>
      <c r="B1135" s="465"/>
      <c r="C1135" s="1024"/>
      <c r="D1135" s="1015"/>
      <c r="E1135" s="1015"/>
      <c r="F1135" s="464"/>
      <c r="G1135" s="464"/>
      <c r="H1135" s="464"/>
      <c r="I1135" s="1015"/>
      <c r="J1135" s="465"/>
      <c r="K1135" s="465"/>
      <c r="L1135" s="462"/>
      <c r="M1135" s="462"/>
      <c r="N1135" s="462"/>
      <c r="O1135" s="462"/>
      <c r="P1135" s="462"/>
      <c r="Q1135" s="462"/>
      <c r="R1135" s="462"/>
      <c r="S1135" s="462"/>
      <c r="T1135" s="462"/>
      <c r="U1135" s="462"/>
      <c r="W1135" s="462"/>
      <c r="X1135" s="462"/>
      <c r="Y1135" s="462"/>
      <c r="Z1135" s="462"/>
      <c r="AA1135" s="462"/>
      <c r="AB1135" s="462"/>
      <c r="AC1135" s="462"/>
      <c r="AD1135" s="462"/>
      <c r="AE1135" s="462"/>
      <c r="AF1135" s="462"/>
      <c r="AG1135" s="462"/>
      <c r="AH1135" s="462"/>
      <c r="AI1135" s="462"/>
    </row>
    <row r="1136" spans="1:35">
      <c r="A1136" s="465"/>
      <c r="B1136" s="465"/>
      <c r="C1136" s="1024"/>
      <c r="D1136" s="1015"/>
      <c r="E1136" s="1015"/>
      <c r="F1136" s="464"/>
      <c r="G1136" s="464"/>
      <c r="H1136" s="464"/>
      <c r="I1136" s="1015"/>
      <c r="J1136" s="465"/>
      <c r="K1136" s="465"/>
      <c r="L1136" s="462"/>
      <c r="M1136" s="462"/>
      <c r="N1136" s="462"/>
      <c r="O1136" s="462"/>
      <c r="P1136" s="462"/>
      <c r="Q1136" s="462"/>
      <c r="R1136" s="462"/>
      <c r="S1136" s="462"/>
      <c r="T1136" s="462"/>
      <c r="U1136" s="462"/>
      <c r="W1136" s="462"/>
      <c r="X1136" s="462"/>
      <c r="Y1136" s="462"/>
      <c r="Z1136" s="462"/>
      <c r="AA1136" s="462"/>
      <c r="AB1136" s="462"/>
      <c r="AC1136" s="462"/>
      <c r="AD1136" s="462"/>
      <c r="AE1136" s="462"/>
      <c r="AF1136" s="462"/>
      <c r="AG1136" s="462"/>
      <c r="AH1136" s="462"/>
      <c r="AI1136" s="462"/>
    </row>
    <row r="1137" spans="1:35">
      <c r="A1137" s="465"/>
      <c r="B1137" s="465"/>
      <c r="C1137" s="1024"/>
      <c r="D1137" s="1015"/>
      <c r="E1137" s="1015"/>
      <c r="F1137" s="464"/>
      <c r="G1137" s="464"/>
      <c r="H1137" s="464"/>
      <c r="I1137" s="1015"/>
      <c r="J1137" s="465"/>
      <c r="K1137" s="465"/>
      <c r="L1137" s="462"/>
      <c r="M1137" s="462"/>
      <c r="N1137" s="462"/>
      <c r="O1137" s="462"/>
      <c r="P1137" s="462"/>
      <c r="Q1137" s="462"/>
      <c r="R1137" s="462"/>
      <c r="S1137" s="462"/>
      <c r="T1137" s="462"/>
      <c r="U1137" s="462"/>
      <c r="W1137" s="462"/>
      <c r="X1137" s="462"/>
      <c r="Y1137" s="462"/>
      <c r="Z1137" s="462"/>
      <c r="AA1137" s="462"/>
      <c r="AB1137" s="462"/>
      <c r="AC1137" s="462"/>
      <c r="AD1137" s="462"/>
      <c r="AE1137" s="462"/>
      <c r="AF1137" s="462"/>
      <c r="AG1137" s="462"/>
      <c r="AH1137" s="462"/>
      <c r="AI1137" s="462"/>
    </row>
    <row r="1138" spans="1:35">
      <c r="A1138" s="465"/>
      <c r="B1138" s="465"/>
      <c r="C1138" s="1024"/>
      <c r="D1138" s="1015"/>
      <c r="E1138" s="1015"/>
      <c r="F1138" s="464"/>
      <c r="G1138" s="464"/>
      <c r="H1138" s="464"/>
      <c r="I1138" s="1015"/>
      <c r="J1138" s="465"/>
      <c r="K1138" s="465"/>
      <c r="L1138" s="462"/>
      <c r="M1138" s="462"/>
      <c r="N1138" s="462"/>
      <c r="O1138" s="462"/>
      <c r="P1138" s="462"/>
      <c r="Q1138" s="462"/>
      <c r="R1138" s="462"/>
      <c r="S1138" s="462"/>
      <c r="T1138" s="462"/>
      <c r="U1138" s="462"/>
      <c r="W1138" s="462"/>
      <c r="X1138" s="462"/>
      <c r="Y1138" s="462"/>
      <c r="Z1138" s="462"/>
      <c r="AA1138" s="462"/>
      <c r="AB1138" s="462"/>
      <c r="AC1138" s="462"/>
      <c r="AD1138" s="462"/>
      <c r="AE1138" s="462"/>
      <c r="AF1138" s="462"/>
      <c r="AG1138" s="462"/>
      <c r="AH1138" s="462"/>
      <c r="AI1138" s="462"/>
    </row>
    <row r="1139" spans="1:35">
      <c r="A1139" s="465"/>
      <c r="B1139" s="465"/>
      <c r="C1139" s="1024"/>
      <c r="D1139" s="1015"/>
      <c r="E1139" s="1015"/>
      <c r="F1139" s="464"/>
      <c r="G1139" s="464"/>
      <c r="H1139" s="464"/>
      <c r="I1139" s="1015"/>
      <c r="J1139" s="465"/>
      <c r="K1139" s="465"/>
      <c r="L1139" s="462"/>
      <c r="M1139" s="462"/>
      <c r="N1139" s="462"/>
      <c r="O1139" s="462"/>
      <c r="P1139" s="462"/>
      <c r="Q1139" s="462"/>
      <c r="R1139" s="462"/>
      <c r="S1139" s="462"/>
      <c r="T1139" s="462"/>
      <c r="U1139" s="462"/>
      <c r="W1139" s="462"/>
      <c r="X1139" s="462"/>
      <c r="Y1139" s="462"/>
      <c r="Z1139" s="462"/>
      <c r="AA1139" s="462"/>
      <c r="AB1139" s="462"/>
      <c r="AC1139" s="462"/>
      <c r="AD1139" s="462"/>
      <c r="AE1139" s="462"/>
      <c r="AF1139" s="462"/>
      <c r="AG1139" s="462"/>
      <c r="AH1139" s="462"/>
      <c r="AI1139" s="462"/>
    </row>
    <row r="1140" spans="1:35">
      <c r="A1140" s="465"/>
      <c r="B1140" s="465"/>
      <c r="C1140" s="1024"/>
      <c r="D1140" s="1015"/>
      <c r="E1140" s="1015"/>
      <c r="F1140" s="464"/>
      <c r="G1140" s="464"/>
      <c r="H1140" s="464"/>
      <c r="I1140" s="1015"/>
      <c r="J1140" s="465"/>
      <c r="K1140" s="465"/>
      <c r="L1140" s="462"/>
      <c r="M1140" s="462"/>
      <c r="N1140" s="462"/>
      <c r="O1140" s="462"/>
      <c r="P1140" s="462"/>
      <c r="Q1140" s="462"/>
      <c r="R1140" s="462"/>
      <c r="S1140" s="462"/>
      <c r="T1140" s="462"/>
      <c r="U1140" s="462"/>
      <c r="W1140" s="462"/>
      <c r="X1140" s="462"/>
      <c r="Y1140" s="462"/>
      <c r="Z1140" s="462"/>
      <c r="AA1140" s="462"/>
      <c r="AB1140" s="462"/>
      <c r="AC1140" s="462"/>
      <c r="AD1140" s="462"/>
      <c r="AE1140" s="462"/>
      <c r="AF1140" s="462"/>
      <c r="AG1140" s="462"/>
      <c r="AH1140" s="462"/>
      <c r="AI1140" s="462"/>
    </row>
    <row r="1141" spans="1:35">
      <c r="A1141" s="465"/>
      <c r="B1141" s="465"/>
      <c r="C1141" s="1024"/>
      <c r="D1141" s="1015"/>
      <c r="E1141" s="1015"/>
      <c r="F1141" s="464"/>
      <c r="G1141" s="464"/>
      <c r="H1141" s="464"/>
      <c r="I1141" s="1015"/>
      <c r="J1141" s="465"/>
      <c r="K1141" s="465"/>
      <c r="L1141" s="462"/>
      <c r="M1141" s="462"/>
      <c r="N1141" s="462"/>
      <c r="O1141" s="462"/>
      <c r="P1141" s="462"/>
      <c r="Q1141" s="462"/>
      <c r="R1141" s="462"/>
      <c r="S1141" s="462"/>
      <c r="T1141" s="462"/>
      <c r="U1141" s="462"/>
      <c r="W1141" s="462"/>
      <c r="X1141" s="462"/>
      <c r="Y1141" s="462"/>
      <c r="Z1141" s="462"/>
      <c r="AA1141" s="462"/>
      <c r="AB1141" s="462"/>
      <c r="AC1141" s="462"/>
      <c r="AD1141" s="462"/>
      <c r="AE1141" s="462"/>
      <c r="AF1141" s="462"/>
      <c r="AG1141" s="462"/>
      <c r="AH1141" s="462"/>
      <c r="AI1141" s="462"/>
    </row>
    <row r="1142" spans="1:35">
      <c r="A1142" s="465"/>
      <c r="B1142" s="465"/>
      <c r="C1142" s="1024"/>
      <c r="D1142" s="1015"/>
      <c r="E1142" s="1015"/>
      <c r="F1142" s="464"/>
      <c r="G1142" s="464"/>
      <c r="H1142" s="464"/>
      <c r="I1142" s="1015"/>
      <c r="J1142" s="465"/>
      <c r="K1142" s="465"/>
      <c r="L1142" s="462"/>
      <c r="M1142" s="462"/>
      <c r="N1142" s="462"/>
      <c r="O1142" s="462"/>
      <c r="P1142" s="462"/>
      <c r="Q1142" s="462"/>
      <c r="R1142" s="462"/>
      <c r="S1142" s="462"/>
      <c r="T1142" s="462"/>
      <c r="U1142" s="462"/>
      <c r="W1142" s="462"/>
      <c r="X1142" s="462"/>
      <c r="Y1142" s="462"/>
      <c r="Z1142" s="462"/>
      <c r="AA1142" s="462"/>
      <c r="AB1142" s="462"/>
      <c r="AC1142" s="462"/>
      <c r="AD1142" s="462"/>
      <c r="AE1142" s="462"/>
      <c r="AF1142" s="462"/>
      <c r="AG1142" s="462"/>
      <c r="AH1142" s="462"/>
      <c r="AI1142" s="462"/>
    </row>
    <row r="1143" spans="1:35">
      <c r="A1143" s="465"/>
      <c r="B1143" s="465"/>
      <c r="C1143" s="1024"/>
      <c r="D1143" s="1015"/>
      <c r="E1143" s="1015"/>
      <c r="F1143" s="464"/>
      <c r="G1143" s="464"/>
      <c r="H1143" s="464"/>
      <c r="I1143" s="1015"/>
      <c r="J1143" s="465"/>
      <c r="K1143" s="465"/>
      <c r="L1143" s="462"/>
      <c r="M1143" s="462"/>
      <c r="N1143" s="462"/>
      <c r="O1143" s="462"/>
      <c r="P1143" s="462"/>
      <c r="Q1143" s="462"/>
      <c r="R1143" s="462"/>
      <c r="S1143" s="462"/>
      <c r="T1143" s="462"/>
      <c r="U1143" s="462"/>
      <c r="W1143" s="462"/>
      <c r="X1143" s="462"/>
      <c r="Y1143" s="462"/>
      <c r="Z1143" s="462"/>
      <c r="AA1143" s="462"/>
      <c r="AB1143" s="462"/>
      <c r="AC1143" s="462"/>
      <c r="AD1143" s="462"/>
      <c r="AE1143" s="462"/>
      <c r="AF1143" s="462"/>
      <c r="AG1143" s="462"/>
      <c r="AH1143" s="462"/>
      <c r="AI1143" s="462"/>
    </row>
    <row r="1144" spans="1:35">
      <c r="A1144" s="465"/>
      <c r="B1144" s="465"/>
      <c r="C1144" s="1024"/>
      <c r="D1144" s="1015"/>
      <c r="E1144" s="1015"/>
      <c r="F1144" s="464"/>
      <c r="G1144" s="464"/>
      <c r="H1144" s="464"/>
      <c r="I1144" s="1015"/>
      <c r="J1144" s="465"/>
      <c r="K1144" s="465"/>
      <c r="L1144" s="462"/>
      <c r="M1144" s="462"/>
      <c r="N1144" s="462"/>
      <c r="O1144" s="462"/>
      <c r="P1144" s="462"/>
      <c r="Q1144" s="462"/>
      <c r="R1144" s="462"/>
      <c r="S1144" s="462"/>
      <c r="T1144" s="462"/>
      <c r="U1144" s="462"/>
      <c r="W1144" s="462"/>
      <c r="X1144" s="462"/>
      <c r="Y1144" s="462"/>
      <c r="Z1144" s="462"/>
      <c r="AA1144" s="462"/>
      <c r="AB1144" s="462"/>
      <c r="AC1144" s="462"/>
      <c r="AD1144" s="462"/>
      <c r="AE1144" s="462"/>
      <c r="AF1144" s="462"/>
      <c r="AG1144" s="462"/>
      <c r="AH1144" s="462"/>
      <c r="AI1144" s="462"/>
    </row>
    <row r="1145" spans="1:35">
      <c r="A1145" s="465"/>
      <c r="B1145" s="465"/>
      <c r="C1145" s="1024"/>
      <c r="D1145" s="1015"/>
      <c r="E1145" s="1015"/>
      <c r="F1145" s="464"/>
      <c r="G1145" s="464"/>
      <c r="H1145" s="464"/>
      <c r="I1145" s="1015"/>
      <c r="J1145" s="465"/>
      <c r="K1145" s="465"/>
      <c r="L1145" s="462"/>
      <c r="M1145" s="462"/>
      <c r="N1145" s="462"/>
      <c r="O1145" s="462"/>
      <c r="P1145" s="462"/>
      <c r="Q1145" s="462"/>
      <c r="R1145" s="462"/>
      <c r="S1145" s="462"/>
      <c r="T1145" s="462"/>
      <c r="U1145" s="462"/>
      <c r="W1145" s="462"/>
      <c r="X1145" s="462"/>
      <c r="Y1145" s="462"/>
      <c r="Z1145" s="462"/>
      <c r="AA1145" s="462"/>
      <c r="AB1145" s="462"/>
      <c r="AC1145" s="462"/>
      <c r="AD1145" s="462"/>
      <c r="AE1145" s="462"/>
      <c r="AF1145" s="462"/>
      <c r="AG1145" s="462"/>
      <c r="AH1145" s="462"/>
      <c r="AI1145" s="462"/>
    </row>
    <row r="1146" spans="1:35">
      <c r="A1146" s="465"/>
      <c r="B1146" s="465"/>
      <c r="C1146" s="1024"/>
      <c r="D1146" s="1015"/>
      <c r="E1146" s="1015"/>
      <c r="F1146" s="464"/>
      <c r="G1146" s="464"/>
      <c r="H1146" s="464"/>
      <c r="I1146" s="1015"/>
      <c r="J1146" s="465"/>
      <c r="K1146" s="465"/>
      <c r="L1146" s="462"/>
      <c r="M1146" s="462"/>
      <c r="N1146" s="462"/>
      <c r="O1146" s="462"/>
      <c r="P1146" s="462"/>
      <c r="Q1146" s="462"/>
      <c r="R1146" s="462"/>
      <c r="S1146" s="462"/>
      <c r="T1146" s="462"/>
      <c r="U1146" s="462"/>
      <c r="W1146" s="462"/>
      <c r="X1146" s="462"/>
      <c r="Y1146" s="462"/>
      <c r="Z1146" s="462"/>
      <c r="AA1146" s="462"/>
      <c r="AB1146" s="462"/>
      <c r="AC1146" s="462"/>
      <c r="AD1146" s="462"/>
      <c r="AE1146" s="462"/>
      <c r="AF1146" s="462"/>
      <c r="AG1146" s="462"/>
      <c r="AH1146" s="462"/>
      <c r="AI1146" s="462"/>
    </row>
    <row r="1147" spans="1:35">
      <c r="A1147" s="465"/>
      <c r="B1147" s="465"/>
      <c r="C1147" s="1024"/>
      <c r="D1147" s="1015"/>
      <c r="E1147" s="1015"/>
      <c r="F1147" s="464"/>
      <c r="G1147" s="464"/>
      <c r="H1147" s="464"/>
      <c r="I1147" s="1015"/>
      <c r="J1147" s="465"/>
      <c r="K1147" s="465"/>
      <c r="L1147" s="462"/>
      <c r="M1147" s="462"/>
      <c r="N1147" s="462"/>
      <c r="O1147" s="462"/>
      <c r="P1147" s="462"/>
      <c r="Q1147" s="462"/>
      <c r="R1147" s="462"/>
      <c r="S1147" s="462"/>
      <c r="T1147" s="462"/>
      <c r="U1147" s="462"/>
      <c r="W1147" s="462"/>
      <c r="X1147" s="462"/>
      <c r="Y1147" s="462"/>
      <c r="Z1147" s="462"/>
      <c r="AA1147" s="462"/>
      <c r="AB1147" s="462"/>
      <c r="AC1147" s="462"/>
      <c r="AD1147" s="462"/>
      <c r="AE1147" s="462"/>
      <c r="AF1147" s="462"/>
      <c r="AG1147" s="462"/>
      <c r="AH1147" s="462"/>
      <c r="AI1147" s="462"/>
    </row>
    <row r="1148" spans="1:35">
      <c r="A1148" s="465"/>
      <c r="B1148" s="465"/>
      <c r="C1148" s="1024"/>
      <c r="D1148" s="1015"/>
      <c r="E1148" s="1015"/>
      <c r="F1148" s="464"/>
      <c r="G1148" s="464"/>
      <c r="H1148" s="464"/>
      <c r="I1148" s="1015"/>
      <c r="J1148" s="465"/>
      <c r="K1148" s="465"/>
      <c r="L1148" s="462"/>
      <c r="M1148" s="462"/>
      <c r="N1148" s="462"/>
      <c r="O1148" s="462"/>
      <c r="P1148" s="462"/>
      <c r="Q1148" s="462"/>
      <c r="R1148" s="462"/>
      <c r="S1148" s="462"/>
      <c r="T1148" s="462"/>
      <c r="U1148" s="462"/>
      <c r="W1148" s="462"/>
      <c r="X1148" s="462"/>
      <c r="Y1148" s="462"/>
      <c r="Z1148" s="462"/>
      <c r="AA1148" s="462"/>
      <c r="AB1148" s="462"/>
      <c r="AC1148" s="462"/>
      <c r="AD1148" s="462"/>
      <c r="AE1148" s="462"/>
      <c r="AF1148" s="462"/>
      <c r="AG1148" s="462"/>
      <c r="AH1148" s="462"/>
      <c r="AI1148" s="462"/>
    </row>
    <row r="1149" spans="1:35">
      <c r="A1149" s="465"/>
      <c r="B1149" s="465"/>
      <c r="C1149" s="1024"/>
      <c r="D1149" s="1015"/>
      <c r="E1149" s="1015"/>
      <c r="F1149" s="464"/>
      <c r="G1149" s="464"/>
      <c r="H1149" s="464"/>
      <c r="I1149" s="1015"/>
      <c r="J1149" s="465"/>
      <c r="K1149" s="465"/>
      <c r="L1149" s="462"/>
      <c r="M1149" s="462"/>
      <c r="N1149" s="462"/>
      <c r="O1149" s="462"/>
      <c r="P1149" s="462"/>
      <c r="Q1149" s="462"/>
      <c r="R1149" s="462"/>
      <c r="S1149" s="462"/>
      <c r="T1149" s="462"/>
      <c r="U1149" s="462"/>
      <c r="W1149" s="462"/>
      <c r="X1149" s="462"/>
      <c r="Y1149" s="462"/>
      <c r="Z1149" s="462"/>
      <c r="AA1149" s="462"/>
      <c r="AB1149" s="462"/>
      <c r="AC1149" s="462"/>
      <c r="AD1149" s="462"/>
      <c r="AE1149" s="462"/>
      <c r="AF1149" s="462"/>
      <c r="AG1149" s="462"/>
      <c r="AH1149" s="462"/>
      <c r="AI1149" s="462"/>
    </row>
    <row r="1150" spans="1:35">
      <c r="A1150" s="465"/>
      <c r="B1150" s="465"/>
      <c r="C1150" s="1024"/>
      <c r="D1150" s="1015"/>
      <c r="E1150" s="1015"/>
      <c r="F1150" s="464"/>
      <c r="G1150" s="464"/>
      <c r="H1150" s="464"/>
      <c r="I1150" s="1015"/>
      <c r="J1150" s="465"/>
      <c r="K1150" s="465"/>
      <c r="L1150" s="462"/>
      <c r="M1150" s="462"/>
      <c r="N1150" s="462"/>
      <c r="O1150" s="462"/>
      <c r="P1150" s="462"/>
      <c r="Q1150" s="462"/>
      <c r="R1150" s="462"/>
      <c r="S1150" s="462"/>
      <c r="T1150" s="462"/>
      <c r="U1150" s="462"/>
      <c r="W1150" s="462"/>
      <c r="X1150" s="462"/>
      <c r="Y1150" s="462"/>
      <c r="Z1150" s="462"/>
      <c r="AA1150" s="462"/>
      <c r="AB1150" s="462"/>
      <c r="AC1150" s="462"/>
      <c r="AD1150" s="462"/>
      <c r="AE1150" s="462"/>
      <c r="AF1150" s="462"/>
      <c r="AG1150" s="462"/>
      <c r="AH1150" s="462"/>
      <c r="AI1150" s="462"/>
    </row>
    <row r="1151" spans="1:35">
      <c r="A1151" s="465"/>
      <c r="B1151" s="465"/>
      <c r="C1151" s="1024"/>
      <c r="D1151" s="1015"/>
      <c r="E1151" s="1015"/>
      <c r="F1151" s="464"/>
      <c r="G1151" s="464"/>
      <c r="H1151" s="464"/>
      <c r="I1151" s="1015"/>
      <c r="J1151" s="465"/>
      <c r="K1151" s="465"/>
      <c r="L1151" s="462"/>
      <c r="M1151" s="462"/>
      <c r="N1151" s="462"/>
      <c r="O1151" s="462"/>
      <c r="P1151" s="462"/>
      <c r="Q1151" s="462"/>
      <c r="R1151" s="462"/>
      <c r="S1151" s="462"/>
      <c r="T1151" s="462"/>
      <c r="U1151" s="462"/>
      <c r="W1151" s="462"/>
      <c r="X1151" s="462"/>
      <c r="Y1151" s="462"/>
      <c r="Z1151" s="462"/>
      <c r="AA1151" s="462"/>
      <c r="AB1151" s="462"/>
      <c r="AC1151" s="462"/>
      <c r="AD1151" s="462"/>
      <c r="AE1151" s="462"/>
      <c r="AF1151" s="462"/>
      <c r="AG1151" s="462"/>
      <c r="AH1151" s="462"/>
      <c r="AI1151" s="462"/>
    </row>
    <row r="1152" spans="1:35">
      <c r="A1152" s="465"/>
      <c r="B1152" s="465"/>
      <c r="C1152" s="1024"/>
      <c r="D1152" s="1015"/>
      <c r="E1152" s="1015"/>
      <c r="F1152" s="464"/>
      <c r="G1152" s="464"/>
      <c r="H1152" s="464"/>
      <c r="I1152" s="1015"/>
      <c r="J1152" s="465"/>
      <c r="K1152" s="465"/>
      <c r="L1152" s="462"/>
      <c r="M1152" s="462"/>
      <c r="N1152" s="462"/>
      <c r="O1152" s="462"/>
      <c r="P1152" s="462"/>
      <c r="Q1152" s="462"/>
      <c r="R1152" s="462"/>
      <c r="S1152" s="462"/>
      <c r="T1152" s="462"/>
      <c r="U1152" s="462"/>
      <c r="W1152" s="462"/>
      <c r="X1152" s="462"/>
      <c r="Y1152" s="462"/>
      <c r="Z1152" s="462"/>
      <c r="AA1152" s="462"/>
      <c r="AB1152" s="462"/>
      <c r="AC1152" s="462"/>
      <c r="AD1152" s="462"/>
      <c r="AE1152" s="462"/>
      <c r="AF1152" s="462"/>
      <c r="AG1152" s="462"/>
      <c r="AH1152" s="462"/>
      <c r="AI1152" s="462"/>
    </row>
    <row r="1153" spans="1:35">
      <c r="A1153" s="465"/>
      <c r="B1153" s="465"/>
      <c r="C1153" s="1024"/>
      <c r="D1153" s="1015"/>
      <c r="E1153" s="1015"/>
      <c r="F1153" s="464"/>
      <c r="G1153" s="464"/>
      <c r="H1153" s="464"/>
      <c r="I1153" s="1015"/>
      <c r="J1153" s="465"/>
      <c r="K1153" s="465"/>
      <c r="L1153" s="462"/>
      <c r="M1153" s="462"/>
      <c r="N1153" s="462"/>
      <c r="O1153" s="462"/>
      <c r="P1153" s="462"/>
      <c r="Q1153" s="462"/>
      <c r="R1153" s="462"/>
      <c r="S1153" s="462"/>
      <c r="T1153" s="462"/>
      <c r="U1153" s="462"/>
      <c r="W1153" s="462"/>
      <c r="X1153" s="462"/>
      <c r="Y1153" s="462"/>
      <c r="Z1153" s="462"/>
      <c r="AA1153" s="462"/>
      <c r="AB1153" s="462"/>
      <c r="AC1153" s="462"/>
      <c r="AD1153" s="462"/>
      <c r="AE1153" s="462"/>
      <c r="AF1153" s="462"/>
      <c r="AG1153" s="462"/>
      <c r="AH1153" s="462"/>
      <c r="AI1153" s="462"/>
    </row>
    <row r="1154" spans="1:35">
      <c r="A1154" s="465"/>
      <c r="B1154" s="465"/>
      <c r="C1154" s="1024"/>
      <c r="D1154" s="1015"/>
      <c r="E1154" s="1015"/>
      <c r="F1154" s="464"/>
      <c r="G1154" s="464"/>
      <c r="H1154" s="464"/>
      <c r="I1154" s="1015"/>
      <c r="J1154" s="465"/>
      <c r="K1154" s="465"/>
      <c r="L1154" s="462"/>
      <c r="M1154" s="462"/>
      <c r="N1154" s="462"/>
      <c r="O1154" s="462"/>
      <c r="P1154" s="462"/>
      <c r="Q1154" s="462"/>
      <c r="R1154" s="462"/>
      <c r="S1154" s="462"/>
      <c r="T1154" s="462"/>
      <c r="U1154" s="462"/>
      <c r="W1154" s="462"/>
      <c r="X1154" s="462"/>
      <c r="Y1154" s="462"/>
      <c r="Z1154" s="462"/>
      <c r="AA1154" s="462"/>
      <c r="AB1154" s="462"/>
      <c r="AC1154" s="462"/>
      <c r="AD1154" s="462"/>
      <c r="AE1154" s="462"/>
      <c r="AF1154" s="462"/>
      <c r="AG1154" s="462"/>
      <c r="AH1154" s="462"/>
      <c r="AI1154" s="462"/>
    </row>
    <row r="1155" spans="1:35">
      <c r="A1155" s="465"/>
      <c r="B1155" s="465"/>
      <c r="C1155" s="1024"/>
      <c r="D1155" s="1015"/>
      <c r="E1155" s="1015"/>
      <c r="F1155" s="464"/>
      <c r="G1155" s="464"/>
      <c r="H1155" s="464"/>
      <c r="I1155" s="1015"/>
      <c r="J1155" s="465"/>
      <c r="K1155" s="465"/>
      <c r="L1155" s="462"/>
      <c r="M1155" s="462"/>
      <c r="N1155" s="462"/>
      <c r="O1155" s="462"/>
      <c r="P1155" s="462"/>
      <c r="Q1155" s="462"/>
      <c r="R1155" s="462"/>
      <c r="S1155" s="462"/>
      <c r="T1155" s="462"/>
      <c r="U1155" s="462"/>
      <c r="W1155" s="462"/>
      <c r="X1155" s="462"/>
      <c r="Y1155" s="462"/>
      <c r="Z1155" s="462"/>
      <c r="AA1155" s="462"/>
      <c r="AB1155" s="462"/>
      <c r="AC1155" s="462"/>
      <c r="AD1155" s="462"/>
      <c r="AE1155" s="462"/>
      <c r="AF1155" s="462"/>
      <c r="AG1155" s="462"/>
      <c r="AH1155" s="462"/>
      <c r="AI1155" s="462"/>
    </row>
    <row r="1156" spans="1:35">
      <c r="A1156" s="465"/>
      <c r="B1156" s="465"/>
      <c r="C1156" s="1024"/>
      <c r="D1156" s="1015"/>
      <c r="E1156" s="1015"/>
      <c r="F1156" s="464"/>
      <c r="G1156" s="464"/>
      <c r="H1156" s="464"/>
      <c r="I1156" s="1015"/>
      <c r="J1156" s="465"/>
      <c r="K1156" s="465"/>
      <c r="L1156" s="462"/>
      <c r="M1156" s="462"/>
      <c r="N1156" s="462"/>
      <c r="O1156" s="462"/>
      <c r="P1156" s="462"/>
      <c r="Q1156" s="462"/>
      <c r="R1156" s="462"/>
      <c r="S1156" s="462"/>
      <c r="T1156" s="462"/>
      <c r="U1156" s="462"/>
      <c r="W1156" s="462"/>
      <c r="X1156" s="462"/>
      <c r="Y1156" s="462"/>
      <c r="Z1156" s="462"/>
      <c r="AA1156" s="462"/>
      <c r="AB1156" s="462"/>
      <c r="AC1156" s="462"/>
      <c r="AD1156" s="462"/>
      <c r="AE1156" s="462"/>
      <c r="AF1156" s="462"/>
      <c r="AG1156" s="462"/>
      <c r="AH1156" s="462"/>
      <c r="AI1156" s="462"/>
    </row>
    <row r="1157" spans="1:35">
      <c r="A1157" s="465"/>
      <c r="B1157" s="465"/>
      <c r="C1157" s="1024"/>
      <c r="D1157" s="1015"/>
      <c r="E1157" s="1015"/>
      <c r="F1157" s="464"/>
      <c r="G1157" s="464"/>
      <c r="H1157" s="464"/>
      <c r="I1157" s="1015"/>
      <c r="J1157" s="465"/>
      <c r="K1157" s="465"/>
      <c r="L1157" s="462"/>
      <c r="M1157" s="462"/>
      <c r="N1157" s="462"/>
      <c r="O1157" s="462"/>
      <c r="P1157" s="462"/>
      <c r="Q1157" s="462"/>
      <c r="R1157" s="462"/>
      <c r="S1157" s="462"/>
      <c r="T1157" s="462"/>
      <c r="U1157" s="462"/>
      <c r="W1157" s="462"/>
      <c r="X1157" s="462"/>
      <c r="Y1157" s="462"/>
      <c r="Z1157" s="462"/>
      <c r="AA1157" s="462"/>
      <c r="AB1157" s="462"/>
      <c r="AC1157" s="462"/>
      <c r="AD1157" s="462"/>
      <c r="AE1157" s="462"/>
      <c r="AF1157" s="462"/>
      <c r="AG1157" s="462"/>
      <c r="AH1157" s="462"/>
      <c r="AI1157" s="462"/>
    </row>
    <row r="1158" spans="1:35">
      <c r="A1158" s="465"/>
      <c r="B1158" s="465"/>
      <c r="C1158" s="1024"/>
      <c r="D1158" s="1015"/>
      <c r="E1158" s="1015"/>
      <c r="F1158" s="464"/>
      <c r="G1158" s="464"/>
      <c r="H1158" s="464"/>
      <c r="I1158" s="1015"/>
      <c r="J1158" s="465"/>
      <c r="K1158" s="465"/>
      <c r="L1158" s="462"/>
      <c r="M1158" s="462"/>
      <c r="N1158" s="462"/>
      <c r="O1158" s="462"/>
      <c r="P1158" s="462"/>
      <c r="Q1158" s="462"/>
      <c r="R1158" s="462"/>
      <c r="S1158" s="462"/>
      <c r="T1158" s="462"/>
      <c r="U1158" s="462"/>
      <c r="W1158" s="462"/>
      <c r="X1158" s="462"/>
      <c r="Y1158" s="462"/>
      <c r="Z1158" s="462"/>
      <c r="AA1158" s="462"/>
      <c r="AB1158" s="462"/>
      <c r="AC1158" s="462"/>
      <c r="AD1158" s="462"/>
      <c r="AE1158" s="462"/>
      <c r="AF1158" s="462"/>
      <c r="AG1158" s="462"/>
      <c r="AH1158" s="462"/>
      <c r="AI1158" s="462"/>
    </row>
    <row r="1159" spans="1:35">
      <c r="A1159" s="465"/>
      <c r="B1159" s="465"/>
      <c r="C1159" s="1024"/>
      <c r="D1159" s="1015"/>
      <c r="E1159" s="1015"/>
      <c r="F1159" s="464"/>
      <c r="G1159" s="464"/>
      <c r="H1159" s="464"/>
      <c r="I1159" s="1015"/>
      <c r="J1159" s="465"/>
      <c r="K1159" s="465"/>
      <c r="L1159" s="462"/>
      <c r="M1159" s="462"/>
      <c r="N1159" s="462"/>
      <c r="O1159" s="462"/>
      <c r="P1159" s="462"/>
      <c r="Q1159" s="462"/>
      <c r="R1159" s="462"/>
      <c r="S1159" s="462"/>
      <c r="T1159" s="462"/>
      <c r="U1159" s="462"/>
      <c r="W1159" s="462"/>
      <c r="X1159" s="462"/>
      <c r="Y1159" s="462"/>
      <c r="Z1159" s="462"/>
      <c r="AA1159" s="462"/>
      <c r="AB1159" s="462"/>
      <c r="AC1159" s="462"/>
      <c r="AD1159" s="462"/>
      <c r="AE1159" s="462"/>
      <c r="AF1159" s="462"/>
      <c r="AG1159" s="462"/>
      <c r="AH1159" s="462"/>
      <c r="AI1159" s="462"/>
    </row>
    <row r="1160" spans="1:35">
      <c r="A1160" s="465"/>
      <c r="B1160" s="465"/>
      <c r="C1160" s="1024"/>
      <c r="D1160" s="1015"/>
      <c r="E1160" s="1015"/>
      <c r="F1160" s="464"/>
      <c r="G1160" s="464"/>
      <c r="H1160" s="464"/>
      <c r="I1160" s="1015"/>
      <c r="J1160" s="465"/>
      <c r="K1160" s="465"/>
      <c r="L1160" s="462"/>
      <c r="M1160" s="462"/>
      <c r="N1160" s="462"/>
      <c r="O1160" s="462"/>
      <c r="P1160" s="462"/>
      <c r="Q1160" s="462"/>
      <c r="R1160" s="462"/>
      <c r="S1160" s="462"/>
      <c r="T1160" s="462"/>
      <c r="U1160" s="462"/>
      <c r="W1160" s="462"/>
      <c r="X1160" s="462"/>
      <c r="Y1160" s="462"/>
      <c r="Z1160" s="462"/>
      <c r="AA1160" s="462"/>
      <c r="AB1160" s="462"/>
      <c r="AC1160" s="462"/>
      <c r="AD1160" s="462"/>
      <c r="AE1160" s="462"/>
      <c r="AF1160" s="462"/>
      <c r="AG1160" s="462"/>
      <c r="AH1160" s="462"/>
      <c r="AI1160" s="462"/>
    </row>
    <row r="1161" spans="1:35">
      <c r="A1161" s="465"/>
      <c r="B1161" s="465"/>
      <c r="C1161" s="1024"/>
      <c r="D1161" s="1015"/>
      <c r="E1161" s="1015"/>
      <c r="F1161" s="464"/>
      <c r="G1161" s="464"/>
      <c r="H1161" s="464"/>
      <c r="I1161" s="1015"/>
      <c r="J1161" s="465"/>
      <c r="K1161" s="465"/>
      <c r="L1161" s="462"/>
      <c r="M1161" s="462"/>
      <c r="N1161" s="462"/>
      <c r="O1161" s="462"/>
      <c r="P1161" s="462"/>
      <c r="Q1161" s="462"/>
      <c r="R1161" s="462"/>
      <c r="S1161" s="462"/>
      <c r="T1161" s="462"/>
      <c r="U1161" s="462"/>
      <c r="W1161" s="462"/>
      <c r="X1161" s="462"/>
      <c r="Y1161" s="462"/>
      <c r="Z1161" s="462"/>
      <c r="AA1161" s="462"/>
      <c r="AB1161" s="462"/>
      <c r="AC1161" s="462"/>
      <c r="AD1161" s="462"/>
      <c r="AE1161" s="462"/>
      <c r="AF1161" s="462"/>
      <c r="AG1161" s="462"/>
      <c r="AH1161" s="462"/>
      <c r="AI1161" s="462"/>
    </row>
    <row r="1162" spans="1:35">
      <c r="A1162" s="465"/>
      <c r="B1162" s="465"/>
      <c r="C1162" s="1024"/>
      <c r="D1162" s="1015"/>
      <c r="E1162" s="1015"/>
      <c r="F1162" s="464"/>
      <c r="G1162" s="464"/>
      <c r="H1162" s="464"/>
      <c r="I1162" s="1015"/>
      <c r="J1162" s="465"/>
      <c r="K1162" s="465"/>
      <c r="L1162" s="462"/>
      <c r="M1162" s="462"/>
      <c r="N1162" s="462"/>
      <c r="O1162" s="462"/>
      <c r="P1162" s="462"/>
      <c r="Q1162" s="462"/>
      <c r="R1162" s="462"/>
      <c r="S1162" s="462"/>
      <c r="T1162" s="462"/>
      <c r="U1162" s="462"/>
      <c r="W1162" s="462"/>
      <c r="X1162" s="462"/>
      <c r="Y1162" s="462"/>
      <c r="Z1162" s="462"/>
      <c r="AA1162" s="462"/>
      <c r="AB1162" s="462"/>
      <c r="AC1162" s="462"/>
      <c r="AD1162" s="462"/>
      <c r="AE1162" s="462"/>
      <c r="AF1162" s="462"/>
      <c r="AG1162" s="462"/>
      <c r="AH1162" s="462"/>
      <c r="AI1162" s="462"/>
    </row>
    <row r="1163" spans="1:35">
      <c r="A1163" s="465"/>
      <c r="B1163" s="465"/>
      <c r="C1163" s="1024"/>
      <c r="D1163" s="1015"/>
      <c r="E1163" s="1015"/>
      <c r="F1163" s="464"/>
      <c r="G1163" s="464"/>
      <c r="H1163" s="464"/>
      <c r="I1163" s="1015"/>
      <c r="J1163" s="465"/>
      <c r="K1163" s="465"/>
      <c r="L1163" s="462"/>
      <c r="M1163" s="462"/>
      <c r="N1163" s="462"/>
      <c r="O1163" s="462"/>
      <c r="P1163" s="462"/>
      <c r="Q1163" s="462"/>
      <c r="R1163" s="462"/>
      <c r="S1163" s="462"/>
      <c r="T1163" s="462"/>
      <c r="U1163" s="462"/>
      <c r="W1163" s="462"/>
      <c r="X1163" s="462"/>
      <c r="Y1163" s="462"/>
      <c r="Z1163" s="462"/>
      <c r="AA1163" s="462"/>
      <c r="AB1163" s="462"/>
      <c r="AC1163" s="462"/>
      <c r="AD1163" s="462"/>
      <c r="AE1163" s="462"/>
      <c r="AF1163" s="462"/>
      <c r="AG1163" s="462"/>
      <c r="AH1163" s="462"/>
      <c r="AI1163" s="462"/>
    </row>
    <row r="1164" spans="1:35">
      <c r="A1164" s="465"/>
      <c r="B1164" s="465"/>
      <c r="C1164" s="1024"/>
      <c r="D1164" s="1015"/>
      <c r="E1164" s="1015"/>
      <c r="F1164" s="464"/>
      <c r="G1164" s="464"/>
      <c r="H1164" s="464"/>
      <c r="I1164" s="1015"/>
      <c r="J1164" s="465"/>
      <c r="K1164" s="465"/>
      <c r="L1164" s="462"/>
      <c r="M1164" s="462"/>
      <c r="N1164" s="462"/>
      <c r="O1164" s="462"/>
      <c r="P1164" s="462"/>
      <c r="Q1164" s="462"/>
      <c r="R1164" s="462"/>
      <c r="S1164" s="462"/>
      <c r="T1164" s="462"/>
      <c r="U1164" s="462"/>
      <c r="W1164" s="462"/>
      <c r="X1164" s="462"/>
      <c r="Y1164" s="462"/>
      <c r="Z1164" s="462"/>
      <c r="AA1164" s="462"/>
      <c r="AB1164" s="462"/>
      <c r="AC1164" s="462"/>
      <c r="AD1164" s="462"/>
      <c r="AE1164" s="462"/>
      <c r="AF1164" s="462"/>
      <c r="AG1164" s="462"/>
      <c r="AH1164" s="462"/>
      <c r="AI1164" s="462"/>
    </row>
    <row r="1165" spans="1:35">
      <c r="A1165" s="465"/>
      <c r="B1165" s="465"/>
      <c r="C1165" s="1024"/>
      <c r="D1165" s="1015"/>
      <c r="E1165" s="1015"/>
      <c r="F1165" s="464"/>
      <c r="G1165" s="464"/>
      <c r="H1165" s="464"/>
      <c r="I1165" s="1015"/>
      <c r="J1165" s="465"/>
      <c r="K1165" s="465"/>
      <c r="L1165" s="462"/>
      <c r="M1165" s="462"/>
      <c r="N1165" s="462"/>
      <c r="O1165" s="462"/>
      <c r="P1165" s="462"/>
      <c r="Q1165" s="462"/>
      <c r="R1165" s="462"/>
      <c r="S1165" s="462"/>
      <c r="T1165" s="462"/>
      <c r="U1165" s="462"/>
      <c r="W1165" s="462"/>
      <c r="X1165" s="462"/>
      <c r="Y1165" s="462"/>
      <c r="Z1165" s="462"/>
      <c r="AA1165" s="462"/>
      <c r="AB1165" s="462"/>
      <c r="AC1165" s="462"/>
      <c r="AD1165" s="462"/>
      <c r="AE1165" s="462"/>
      <c r="AF1165" s="462"/>
      <c r="AG1165" s="462"/>
      <c r="AH1165" s="462"/>
      <c r="AI1165" s="462"/>
    </row>
    <row r="1166" spans="1:35">
      <c r="A1166" s="465"/>
      <c r="B1166" s="465"/>
      <c r="C1166" s="1024"/>
      <c r="D1166" s="1015"/>
      <c r="E1166" s="1015"/>
      <c r="F1166" s="464"/>
      <c r="G1166" s="464"/>
      <c r="H1166" s="464"/>
      <c r="I1166" s="1015"/>
      <c r="J1166" s="465"/>
      <c r="K1166" s="465"/>
      <c r="L1166" s="462"/>
      <c r="M1166" s="462"/>
      <c r="N1166" s="462"/>
      <c r="O1166" s="462"/>
      <c r="P1166" s="462"/>
      <c r="Q1166" s="462"/>
      <c r="R1166" s="462"/>
      <c r="S1166" s="462"/>
      <c r="T1166" s="462"/>
      <c r="U1166" s="462"/>
      <c r="W1166" s="462"/>
      <c r="X1166" s="462"/>
      <c r="Y1166" s="462"/>
      <c r="Z1166" s="462"/>
      <c r="AA1166" s="462"/>
      <c r="AB1166" s="462"/>
      <c r="AC1166" s="462"/>
      <c r="AD1166" s="462"/>
      <c r="AE1166" s="462"/>
      <c r="AF1166" s="462"/>
      <c r="AG1166" s="462"/>
      <c r="AH1166" s="462"/>
      <c r="AI1166" s="462"/>
    </row>
    <row r="1167" spans="1:35">
      <c r="A1167" s="465"/>
      <c r="B1167" s="465"/>
      <c r="C1167" s="1024"/>
      <c r="D1167" s="1015"/>
      <c r="E1167" s="1015"/>
      <c r="F1167" s="464"/>
      <c r="G1167" s="464"/>
      <c r="H1167" s="464"/>
      <c r="I1167" s="1015"/>
      <c r="J1167" s="465"/>
      <c r="K1167" s="465"/>
      <c r="L1167" s="462"/>
      <c r="M1167" s="462"/>
      <c r="N1167" s="462"/>
      <c r="O1167" s="462"/>
      <c r="P1167" s="462"/>
      <c r="Q1167" s="462"/>
      <c r="R1167" s="462"/>
      <c r="S1167" s="462"/>
      <c r="T1167" s="462"/>
      <c r="U1167" s="462"/>
      <c r="W1167" s="462"/>
      <c r="X1167" s="462"/>
      <c r="Y1167" s="462"/>
      <c r="Z1167" s="462"/>
      <c r="AA1167" s="462"/>
      <c r="AB1167" s="462"/>
      <c r="AC1167" s="462"/>
      <c r="AD1167" s="462"/>
      <c r="AE1167" s="462"/>
      <c r="AF1167" s="462"/>
      <c r="AG1167" s="462"/>
      <c r="AH1167" s="462"/>
      <c r="AI1167" s="462"/>
    </row>
    <row r="1168" spans="1:35">
      <c r="A1168" s="465"/>
      <c r="B1168" s="465"/>
      <c r="C1168" s="1024"/>
      <c r="D1168" s="1015"/>
      <c r="E1168" s="1015"/>
      <c r="F1168" s="464"/>
      <c r="G1168" s="464"/>
      <c r="H1168" s="464"/>
      <c r="I1168" s="1015"/>
      <c r="J1168" s="465"/>
      <c r="K1168" s="465"/>
      <c r="L1168" s="462"/>
      <c r="M1168" s="462"/>
      <c r="N1168" s="462"/>
      <c r="O1168" s="462"/>
      <c r="P1168" s="462"/>
      <c r="Q1168" s="462"/>
      <c r="R1168" s="462"/>
      <c r="S1168" s="462"/>
      <c r="T1168" s="462"/>
      <c r="U1168" s="462"/>
      <c r="W1168" s="462"/>
      <c r="X1168" s="462"/>
      <c r="Y1168" s="462"/>
      <c r="Z1168" s="462"/>
      <c r="AA1168" s="462"/>
      <c r="AB1168" s="462"/>
      <c r="AC1168" s="462"/>
      <c r="AD1168" s="462"/>
      <c r="AE1168" s="462"/>
      <c r="AF1168" s="462"/>
      <c r="AG1168" s="462"/>
      <c r="AH1168" s="462"/>
      <c r="AI1168" s="462"/>
    </row>
    <row r="1169" spans="1:35">
      <c r="A1169" s="465"/>
      <c r="B1169" s="465"/>
      <c r="C1169" s="1024"/>
      <c r="D1169" s="1015"/>
      <c r="E1169" s="1015"/>
      <c r="F1169" s="464"/>
      <c r="G1169" s="464"/>
      <c r="H1169" s="464"/>
      <c r="I1169" s="1015"/>
      <c r="J1169" s="465"/>
      <c r="K1169" s="465"/>
      <c r="L1169" s="462"/>
      <c r="M1169" s="462"/>
      <c r="N1169" s="462"/>
      <c r="O1169" s="462"/>
      <c r="P1169" s="462"/>
      <c r="Q1169" s="462"/>
      <c r="R1169" s="462"/>
      <c r="S1169" s="462"/>
      <c r="T1169" s="462"/>
      <c r="U1169" s="462"/>
      <c r="W1169" s="462"/>
      <c r="X1169" s="462"/>
      <c r="Y1169" s="462"/>
      <c r="Z1169" s="462"/>
      <c r="AA1169" s="462"/>
      <c r="AB1169" s="462"/>
      <c r="AC1169" s="462"/>
      <c r="AD1169" s="462"/>
      <c r="AE1169" s="462"/>
      <c r="AF1169" s="462"/>
      <c r="AG1169" s="462"/>
      <c r="AH1169" s="462"/>
      <c r="AI1169" s="462"/>
    </row>
    <row r="1170" spans="1:35">
      <c r="A1170" s="465"/>
      <c r="B1170" s="465"/>
      <c r="C1170" s="1024"/>
      <c r="D1170" s="1015"/>
      <c r="E1170" s="1015"/>
      <c r="F1170" s="464"/>
      <c r="G1170" s="464"/>
      <c r="H1170" s="464"/>
      <c r="I1170" s="1015"/>
      <c r="J1170" s="465"/>
      <c r="K1170" s="465"/>
      <c r="L1170" s="462"/>
      <c r="M1170" s="462"/>
      <c r="N1170" s="462"/>
      <c r="O1170" s="462"/>
      <c r="P1170" s="462"/>
      <c r="Q1170" s="462"/>
      <c r="R1170" s="462"/>
      <c r="S1170" s="462"/>
      <c r="T1170" s="462"/>
      <c r="U1170" s="462"/>
      <c r="W1170" s="462"/>
      <c r="X1170" s="462"/>
      <c r="Y1170" s="462"/>
      <c r="Z1170" s="462"/>
      <c r="AA1170" s="462"/>
      <c r="AB1170" s="462"/>
      <c r="AC1170" s="462"/>
      <c r="AD1170" s="462"/>
      <c r="AE1170" s="462"/>
      <c r="AF1170" s="462"/>
      <c r="AG1170" s="462"/>
      <c r="AH1170" s="462"/>
      <c r="AI1170" s="462"/>
    </row>
    <row r="1171" spans="1:35">
      <c r="A1171" s="465"/>
      <c r="B1171" s="465"/>
      <c r="C1171" s="1024"/>
      <c r="D1171" s="1015"/>
      <c r="E1171" s="1015"/>
      <c r="F1171" s="464"/>
      <c r="G1171" s="464"/>
      <c r="H1171" s="464"/>
      <c r="I1171" s="1015"/>
      <c r="J1171" s="465"/>
      <c r="K1171" s="465"/>
      <c r="L1171" s="462"/>
      <c r="M1171" s="462"/>
      <c r="N1171" s="462"/>
      <c r="O1171" s="462"/>
      <c r="P1171" s="462"/>
      <c r="Q1171" s="462"/>
      <c r="R1171" s="462"/>
      <c r="S1171" s="462"/>
      <c r="T1171" s="462"/>
      <c r="U1171" s="462"/>
      <c r="W1171" s="462"/>
      <c r="X1171" s="462"/>
      <c r="Y1171" s="462"/>
      <c r="Z1171" s="462"/>
      <c r="AA1171" s="462"/>
      <c r="AB1171" s="462"/>
      <c r="AC1171" s="462"/>
      <c r="AD1171" s="462"/>
      <c r="AE1171" s="462"/>
      <c r="AF1171" s="462"/>
      <c r="AG1171" s="462"/>
      <c r="AH1171" s="462"/>
      <c r="AI1171" s="462"/>
    </row>
    <row r="1172" spans="1:35">
      <c r="A1172" s="465"/>
      <c r="B1172" s="465"/>
      <c r="C1172" s="1024"/>
      <c r="D1172" s="1015"/>
      <c r="E1172" s="1015"/>
      <c r="F1172" s="464"/>
      <c r="G1172" s="464"/>
      <c r="H1172" s="464"/>
      <c r="I1172" s="1015"/>
      <c r="J1172" s="465"/>
      <c r="K1172" s="465"/>
      <c r="L1172" s="462"/>
      <c r="M1172" s="462"/>
      <c r="N1172" s="462"/>
      <c r="O1172" s="462"/>
      <c r="P1172" s="462"/>
      <c r="Q1172" s="462"/>
      <c r="R1172" s="462"/>
      <c r="S1172" s="462"/>
      <c r="T1172" s="462"/>
      <c r="U1172" s="462"/>
      <c r="W1172" s="462"/>
      <c r="X1172" s="462"/>
      <c r="Y1172" s="462"/>
      <c r="Z1172" s="462"/>
      <c r="AA1172" s="462"/>
      <c r="AB1172" s="462"/>
      <c r="AC1172" s="462"/>
      <c r="AD1172" s="462"/>
      <c r="AE1172" s="462"/>
      <c r="AF1172" s="462"/>
      <c r="AG1172" s="462"/>
      <c r="AH1172" s="462"/>
      <c r="AI1172" s="462"/>
    </row>
    <row r="1173" spans="1:35">
      <c r="A1173" s="465"/>
      <c r="B1173" s="465"/>
      <c r="C1173" s="1024"/>
      <c r="D1173" s="1015"/>
      <c r="E1173" s="1015"/>
      <c r="F1173" s="464"/>
      <c r="G1173" s="464"/>
      <c r="H1173" s="464"/>
      <c r="I1173" s="1015"/>
      <c r="J1173" s="465"/>
      <c r="K1173" s="465"/>
      <c r="L1173" s="462"/>
      <c r="M1173" s="462"/>
      <c r="N1173" s="462"/>
      <c r="O1173" s="462"/>
      <c r="P1173" s="462"/>
      <c r="Q1173" s="462"/>
      <c r="R1173" s="462"/>
      <c r="S1173" s="462"/>
      <c r="T1173" s="462"/>
      <c r="U1173" s="462"/>
      <c r="W1173" s="462"/>
      <c r="X1173" s="462"/>
      <c r="Y1173" s="462"/>
      <c r="Z1173" s="462"/>
      <c r="AA1173" s="462"/>
      <c r="AB1173" s="462"/>
      <c r="AC1173" s="462"/>
      <c r="AD1173" s="462"/>
      <c r="AE1173" s="462"/>
      <c r="AF1173" s="462"/>
      <c r="AG1173" s="462"/>
      <c r="AH1173" s="462"/>
      <c r="AI1173" s="462"/>
    </row>
    <row r="1174" spans="1:35">
      <c r="A1174" s="465"/>
      <c r="B1174" s="465"/>
      <c r="C1174" s="1024"/>
      <c r="D1174" s="1015"/>
      <c r="E1174" s="1015"/>
      <c r="F1174" s="464"/>
      <c r="G1174" s="464"/>
      <c r="H1174" s="464"/>
      <c r="I1174" s="1015"/>
      <c r="J1174" s="465"/>
      <c r="K1174" s="465"/>
      <c r="L1174" s="462"/>
      <c r="M1174" s="462"/>
      <c r="N1174" s="462"/>
      <c r="O1174" s="462"/>
      <c r="P1174" s="462"/>
      <c r="Q1174" s="462"/>
      <c r="R1174" s="462"/>
      <c r="S1174" s="462"/>
      <c r="T1174" s="462"/>
      <c r="U1174" s="462"/>
      <c r="W1174" s="462"/>
      <c r="X1174" s="462"/>
      <c r="Y1174" s="462"/>
      <c r="Z1174" s="462"/>
      <c r="AA1174" s="462"/>
      <c r="AB1174" s="462"/>
      <c r="AC1174" s="462"/>
      <c r="AD1174" s="462"/>
      <c r="AE1174" s="462"/>
      <c r="AF1174" s="462"/>
      <c r="AG1174" s="462"/>
      <c r="AH1174" s="462"/>
      <c r="AI1174" s="462"/>
    </row>
    <row r="1175" spans="1:35">
      <c r="A1175" s="465"/>
      <c r="B1175" s="465"/>
      <c r="C1175" s="1024"/>
      <c r="D1175" s="1015"/>
      <c r="E1175" s="1015"/>
      <c r="F1175" s="464"/>
      <c r="G1175" s="464"/>
      <c r="H1175" s="464"/>
      <c r="I1175" s="1015"/>
      <c r="J1175" s="465"/>
      <c r="K1175" s="465"/>
      <c r="L1175" s="462"/>
      <c r="M1175" s="462"/>
      <c r="N1175" s="462"/>
      <c r="O1175" s="462"/>
      <c r="P1175" s="462"/>
      <c r="Q1175" s="462"/>
      <c r="R1175" s="462"/>
      <c r="S1175" s="462"/>
      <c r="T1175" s="462"/>
      <c r="U1175" s="462"/>
      <c r="W1175" s="462"/>
      <c r="X1175" s="462"/>
      <c r="Y1175" s="462"/>
      <c r="Z1175" s="462"/>
      <c r="AA1175" s="462"/>
      <c r="AB1175" s="462"/>
      <c r="AC1175" s="462"/>
      <c r="AD1175" s="462"/>
      <c r="AE1175" s="462"/>
      <c r="AF1175" s="462"/>
      <c r="AG1175" s="462"/>
      <c r="AH1175" s="462"/>
      <c r="AI1175" s="462"/>
    </row>
    <row r="1176" spans="1:35">
      <c r="A1176" s="465"/>
      <c r="B1176" s="465"/>
      <c r="C1176" s="1024"/>
      <c r="D1176" s="1015"/>
      <c r="E1176" s="1015"/>
      <c r="F1176" s="464"/>
      <c r="G1176" s="464"/>
      <c r="H1176" s="464"/>
      <c r="I1176" s="1015"/>
      <c r="J1176" s="465"/>
      <c r="K1176" s="465"/>
      <c r="L1176" s="462"/>
      <c r="M1176" s="462"/>
      <c r="N1176" s="462"/>
      <c r="O1176" s="462"/>
      <c r="P1176" s="462"/>
      <c r="Q1176" s="462"/>
      <c r="R1176" s="462"/>
      <c r="S1176" s="462"/>
      <c r="T1176" s="462"/>
      <c r="U1176" s="462"/>
      <c r="W1176" s="462"/>
      <c r="X1176" s="462"/>
      <c r="Y1176" s="462"/>
      <c r="Z1176" s="462"/>
      <c r="AA1176" s="462"/>
      <c r="AB1176" s="462"/>
      <c r="AC1176" s="462"/>
      <c r="AD1176" s="462"/>
      <c r="AE1176" s="462"/>
      <c r="AF1176" s="462"/>
      <c r="AG1176" s="462"/>
      <c r="AH1176" s="462"/>
      <c r="AI1176" s="462"/>
    </row>
    <row r="1177" spans="1:35">
      <c r="A1177" s="465"/>
      <c r="B1177" s="465"/>
      <c r="C1177" s="1024"/>
      <c r="D1177" s="1015"/>
      <c r="E1177" s="1015"/>
      <c r="F1177" s="464"/>
      <c r="G1177" s="464"/>
      <c r="H1177" s="464"/>
      <c r="I1177" s="1015"/>
      <c r="J1177" s="465"/>
      <c r="K1177" s="465"/>
      <c r="L1177" s="462"/>
      <c r="M1177" s="462"/>
      <c r="N1177" s="462"/>
      <c r="O1177" s="462"/>
      <c r="P1177" s="462"/>
      <c r="Q1177" s="462"/>
      <c r="R1177" s="462"/>
      <c r="S1177" s="462"/>
      <c r="T1177" s="462"/>
      <c r="U1177" s="462"/>
      <c r="W1177" s="462"/>
      <c r="X1177" s="462"/>
      <c r="Y1177" s="462"/>
      <c r="Z1177" s="462"/>
      <c r="AA1177" s="462"/>
      <c r="AB1177" s="462"/>
      <c r="AC1177" s="462"/>
      <c r="AD1177" s="462"/>
      <c r="AE1177" s="462"/>
      <c r="AF1177" s="462"/>
      <c r="AG1177" s="462"/>
      <c r="AH1177" s="462"/>
      <c r="AI1177" s="462"/>
    </row>
    <row r="1178" spans="1:35">
      <c r="A1178" s="465"/>
      <c r="B1178" s="465"/>
      <c r="C1178" s="1024"/>
      <c r="D1178" s="1015"/>
      <c r="E1178" s="1015"/>
      <c r="F1178" s="464"/>
      <c r="G1178" s="464"/>
      <c r="H1178" s="464"/>
      <c r="I1178" s="1015"/>
      <c r="J1178" s="465"/>
      <c r="K1178" s="465"/>
      <c r="L1178" s="462"/>
      <c r="M1178" s="462"/>
      <c r="N1178" s="462"/>
      <c r="O1178" s="462"/>
      <c r="P1178" s="462"/>
      <c r="Q1178" s="462"/>
      <c r="R1178" s="462"/>
      <c r="S1178" s="462"/>
      <c r="T1178" s="462"/>
      <c r="U1178" s="462"/>
      <c r="W1178" s="462"/>
      <c r="X1178" s="462"/>
      <c r="Y1178" s="462"/>
      <c r="Z1178" s="462"/>
      <c r="AA1178" s="462"/>
      <c r="AB1178" s="462"/>
      <c r="AC1178" s="462"/>
      <c r="AD1178" s="462"/>
      <c r="AE1178" s="462"/>
      <c r="AF1178" s="462"/>
      <c r="AG1178" s="462"/>
      <c r="AH1178" s="462"/>
      <c r="AI1178" s="462"/>
    </row>
    <row r="1179" spans="1:35">
      <c r="A1179" s="465"/>
      <c r="B1179" s="465"/>
      <c r="C1179" s="1024"/>
      <c r="D1179" s="1015"/>
      <c r="E1179" s="1015"/>
      <c r="F1179" s="464"/>
      <c r="G1179" s="464"/>
      <c r="H1179" s="464"/>
      <c r="I1179" s="1015"/>
      <c r="J1179" s="465"/>
      <c r="K1179" s="465"/>
      <c r="L1179" s="462"/>
      <c r="M1179" s="462"/>
      <c r="N1179" s="462"/>
      <c r="O1179" s="462"/>
      <c r="P1179" s="462"/>
      <c r="Q1179" s="462"/>
      <c r="R1179" s="462"/>
      <c r="S1179" s="462"/>
      <c r="T1179" s="462"/>
      <c r="U1179" s="462"/>
      <c r="W1179" s="462"/>
      <c r="X1179" s="462"/>
      <c r="Y1179" s="462"/>
      <c r="Z1179" s="462"/>
      <c r="AA1179" s="462"/>
      <c r="AB1179" s="462"/>
      <c r="AC1179" s="462"/>
      <c r="AD1179" s="462"/>
      <c r="AE1179" s="462"/>
      <c r="AF1179" s="462"/>
      <c r="AG1179" s="462"/>
      <c r="AH1179" s="462"/>
      <c r="AI1179" s="462"/>
    </row>
    <row r="1180" spans="1:35">
      <c r="A1180" s="465"/>
      <c r="B1180" s="465"/>
      <c r="C1180" s="1024"/>
      <c r="D1180" s="1015"/>
      <c r="E1180" s="1015"/>
      <c r="F1180" s="464"/>
      <c r="G1180" s="464"/>
      <c r="H1180" s="464"/>
      <c r="I1180" s="1015"/>
      <c r="J1180" s="465"/>
      <c r="K1180" s="465"/>
      <c r="L1180" s="462"/>
      <c r="M1180" s="462"/>
      <c r="N1180" s="462"/>
      <c r="O1180" s="462"/>
      <c r="P1180" s="462"/>
      <c r="Q1180" s="462"/>
      <c r="R1180" s="462"/>
      <c r="S1180" s="462"/>
      <c r="T1180" s="462"/>
      <c r="U1180" s="462"/>
      <c r="W1180" s="462"/>
      <c r="X1180" s="462"/>
      <c r="Y1180" s="462"/>
      <c r="Z1180" s="462"/>
      <c r="AA1180" s="462"/>
      <c r="AB1180" s="462"/>
      <c r="AC1180" s="462"/>
      <c r="AD1180" s="462"/>
      <c r="AE1180" s="462"/>
      <c r="AF1180" s="462"/>
      <c r="AG1180" s="462"/>
      <c r="AH1180" s="462"/>
      <c r="AI1180" s="462"/>
    </row>
    <row r="1181" spans="1:35">
      <c r="A1181" s="465"/>
      <c r="B1181" s="465"/>
      <c r="C1181" s="1024"/>
      <c r="D1181" s="1015"/>
      <c r="E1181" s="1015"/>
      <c r="F1181" s="464"/>
      <c r="G1181" s="464"/>
      <c r="H1181" s="464"/>
      <c r="I1181" s="1015"/>
      <c r="J1181" s="465"/>
      <c r="K1181" s="465"/>
      <c r="L1181" s="462"/>
      <c r="M1181" s="462"/>
      <c r="N1181" s="462"/>
      <c r="O1181" s="462"/>
      <c r="P1181" s="462"/>
      <c r="Q1181" s="462"/>
      <c r="R1181" s="462"/>
      <c r="S1181" s="462"/>
      <c r="T1181" s="462"/>
      <c r="U1181" s="462"/>
      <c r="W1181" s="462"/>
      <c r="X1181" s="462"/>
      <c r="Y1181" s="462"/>
      <c r="Z1181" s="462"/>
      <c r="AA1181" s="462"/>
      <c r="AB1181" s="462"/>
      <c r="AC1181" s="462"/>
      <c r="AD1181" s="462"/>
      <c r="AE1181" s="462"/>
      <c r="AF1181" s="462"/>
      <c r="AG1181" s="462"/>
      <c r="AH1181" s="462"/>
      <c r="AI1181" s="462"/>
    </row>
    <row r="1182" spans="1:35">
      <c r="A1182" s="465"/>
      <c r="B1182" s="465"/>
      <c r="C1182" s="1024"/>
      <c r="D1182" s="1015"/>
      <c r="E1182" s="1015"/>
      <c r="F1182" s="464"/>
      <c r="G1182" s="464"/>
      <c r="H1182" s="464"/>
      <c r="I1182" s="1015"/>
      <c r="J1182" s="465"/>
      <c r="K1182" s="465"/>
      <c r="L1182" s="462"/>
      <c r="M1182" s="462"/>
      <c r="N1182" s="462"/>
      <c r="O1182" s="462"/>
      <c r="P1182" s="462"/>
      <c r="Q1182" s="462"/>
      <c r="R1182" s="462"/>
      <c r="S1182" s="462"/>
      <c r="T1182" s="462"/>
      <c r="U1182" s="462"/>
      <c r="W1182" s="462"/>
      <c r="X1182" s="462"/>
      <c r="Y1182" s="462"/>
      <c r="Z1182" s="462"/>
      <c r="AA1182" s="462"/>
      <c r="AB1182" s="462"/>
      <c r="AC1182" s="462"/>
      <c r="AD1182" s="462"/>
      <c r="AE1182" s="462"/>
      <c r="AF1182" s="462"/>
      <c r="AG1182" s="462"/>
      <c r="AH1182" s="462"/>
      <c r="AI1182" s="462"/>
    </row>
    <row r="1183" spans="1:35">
      <c r="A1183" s="465"/>
      <c r="B1183" s="465"/>
      <c r="C1183" s="1024"/>
      <c r="D1183" s="1015"/>
      <c r="E1183" s="1015"/>
      <c r="F1183" s="464"/>
      <c r="G1183" s="464"/>
      <c r="H1183" s="464"/>
      <c r="I1183" s="1015"/>
      <c r="J1183" s="465"/>
      <c r="K1183" s="465"/>
      <c r="L1183" s="462"/>
      <c r="M1183" s="462"/>
      <c r="N1183" s="462"/>
      <c r="O1183" s="462"/>
      <c r="P1183" s="462"/>
      <c r="Q1183" s="462"/>
      <c r="R1183" s="462"/>
      <c r="S1183" s="462"/>
      <c r="T1183" s="462"/>
      <c r="U1183" s="462"/>
      <c r="W1183" s="462"/>
      <c r="X1183" s="462"/>
      <c r="Y1183" s="462"/>
      <c r="Z1183" s="462"/>
      <c r="AA1183" s="462"/>
      <c r="AB1183" s="462"/>
      <c r="AC1183" s="462"/>
      <c r="AD1183" s="462"/>
      <c r="AE1183" s="462"/>
      <c r="AF1183" s="462"/>
      <c r="AG1183" s="462"/>
      <c r="AH1183" s="462"/>
      <c r="AI1183" s="462"/>
    </row>
    <row r="1184" spans="1:35">
      <c r="A1184" s="465"/>
      <c r="B1184" s="465"/>
      <c r="C1184" s="1024"/>
      <c r="D1184" s="1015"/>
      <c r="E1184" s="1015"/>
      <c r="F1184" s="464"/>
      <c r="G1184" s="464"/>
      <c r="H1184" s="464"/>
      <c r="I1184" s="1015"/>
      <c r="J1184" s="465"/>
      <c r="K1184" s="465"/>
      <c r="L1184" s="462"/>
      <c r="M1184" s="462"/>
      <c r="N1184" s="462"/>
      <c r="O1184" s="462"/>
      <c r="P1184" s="462"/>
      <c r="Q1184" s="462"/>
      <c r="R1184" s="462"/>
      <c r="S1184" s="462"/>
      <c r="T1184" s="462"/>
      <c r="U1184" s="462"/>
      <c r="W1184" s="462"/>
      <c r="X1184" s="462"/>
      <c r="Y1184" s="462"/>
      <c r="Z1184" s="462"/>
      <c r="AA1184" s="462"/>
      <c r="AB1184" s="462"/>
      <c r="AC1184" s="462"/>
      <c r="AD1184" s="462"/>
      <c r="AE1184" s="462"/>
      <c r="AF1184" s="462"/>
      <c r="AG1184" s="462"/>
      <c r="AH1184" s="462"/>
      <c r="AI1184" s="462"/>
    </row>
    <row r="1185" spans="1:35">
      <c r="A1185" s="465"/>
      <c r="B1185" s="465"/>
      <c r="C1185" s="1024"/>
      <c r="D1185" s="1015"/>
      <c r="E1185" s="1015"/>
      <c r="F1185" s="464"/>
      <c r="G1185" s="464"/>
      <c r="H1185" s="464"/>
      <c r="I1185" s="1015"/>
      <c r="J1185" s="465"/>
      <c r="K1185" s="465"/>
      <c r="L1185" s="462"/>
      <c r="M1185" s="462"/>
      <c r="N1185" s="462"/>
      <c r="O1185" s="462"/>
      <c r="P1185" s="462"/>
      <c r="Q1185" s="462"/>
      <c r="R1185" s="462"/>
      <c r="S1185" s="462"/>
      <c r="T1185" s="462"/>
      <c r="U1185" s="462"/>
      <c r="W1185" s="462"/>
      <c r="X1185" s="462"/>
      <c r="Y1185" s="462"/>
      <c r="Z1185" s="462"/>
      <c r="AA1185" s="462"/>
      <c r="AB1185" s="462"/>
      <c r="AC1185" s="462"/>
      <c r="AD1185" s="462"/>
      <c r="AE1185" s="462"/>
      <c r="AF1185" s="462"/>
      <c r="AG1185" s="462"/>
      <c r="AH1185" s="462"/>
      <c r="AI1185" s="462"/>
    </row>
    <row r="1186" spans="1:35">
      <c r="A1186" s="465"/>
      <c r="B1186" s="465"/>
      <c r="C1186" s="1024"/>
      <c r="D1186" s="1015"/>
      <c r="E1186" s="1015"/>
      <c r="F1186" s="464"/>
      <c r="G1186" s="464"/>
      <c r="H1186" s="464"/>
      <c r="I1186" s="1015"/>
      <c r="J1186" s="465"/>
      <c r="K1186" s="465"/>
      <c r="L1186" s="462"/>
      <c r="M1186" s="462"/>
      <c r="N1186" s="462"/>
      <c r="O1186" s="462"/>
      <c r="P1186" s="462"/>
      <c r="Q1186" s="462"/>
      <c r="R1186" s="462"/>
      <c r="S1186" s="462"/>
      <c r="T1186" s="462"/>
      <c r="U1186" s="462"/>
      <c r="W1186" s="462"/>
      <c r="X1186" s="462"/>
      <c r="Y1186" s="462"/>
      <c r="Z1186" s="462"/>
      <c r="AA1186" s="462"/>
      <c r="AB1186" s="462"/>
      <c r="AC1186" s="462"/>
      <c r="AD1186" s="462"/>
      <c r="AE1186" s="462"/>
      <c r="AF1186" s="462"/>
      <c r="AG1186" s="462"/>
      <c r="AH1186" s="462"/>
      <c r="AI1186" s="462"/>
    </row>
    <row r="1187" spans="1:35">
      <c r="A1187" s="465"/>
      <c r="B1187" s="465"/>
      <c r="C1187" s="1024"/>
      <c r="D1187" s="1015"/>
      <c r="E1187" s="1015"/>
      <c r="F1187" s="464"/>
      <c r="G1187" s="464"/>
      <c r="H1187" s="464"/>
      <c r="I1187" s="1015"/>
      <c r="J1187" s="465"/>
      <c r="K1187" s="465"/>
      <c r="L1187" s="462"/>
      <c r="M1187" s="462"/>
      <c r="N1187" s="462"/>
      <c r="O1187" s="462"/>
      <c r="P1187" s="462"/>
      <c r="Q1187" s="462"/>
      <c r="R1187" s="462"/>
      <c r="S1187" s="462"/>
      <c r="T1187" s="462"/>
      <c r="U1187" s="462"/>
      <c r="W1187" s="462"/>
      <c r="X1187" s="462"/>
      <c r="Y1187" s="462"/>
      <c r="Z1187" s="462"/>
      <c r="AA1187" s="462"/>
      <c r="AB1187" s="462"/>
      <c r="AC1187" s="462"/>
      <c r="AD1187" s="462"/>
      <c r="AE1187" s="462"/>
      <c r="AF1187" s="462"/>
      <c r="AG1187" s="462"/>
      <c r="AH1187" s="462"/>
      <c r="AI1187" s="462"/>
    </row>
    <row r="1188" spans="1:35">
      <c r="A1188" s="465"/>
      <c r="B1188" s="465"/>
      <c r="C1188" s="1024"/>
      <c r="D1188" s="1015"/>
      <c r="E1188" s="1015"/>
      <c r="F1188" s="464"/>
      <c r="G1188" s="464"/>
      <c r="H1188" s="464"/>
      <c r="I1188" s="1015"/>
      <c r="J1188" s="465"/>
      <c r="K1188" s="465"/>
      <c r="L1188" s="462"/>
      <c r="M1188" s="462"/>
      <c r="N1188" s="462"/>
      <c r="O1188" s="462"/>
      <c r="P1188" s="462"/>
      <c r="Q1188" s="462"/>
      <c r="R1188" s="462"/>
      <c r="S1188" s="462"/>
      <c r="T1188" s="462"/>
      <c r="U1188" s="462"/>
      <c r="W1188" s="462"/>
      <c r="X1188" s="462"/>
      <c r="Y1188" s="462"/>
      <c r="Z1188" s="462"/>
      <c r="AA1188" s="462"/>
      <c r="AB1188" s="462"/>
      <c r="AC1188" s="462"/>
      <c r="AD1188" s="462"/>
      <c r="AE1188" s="462"/>
      <c r="AF1188" s="462"/>
      <c r="AG1188" s="462"/>
      <c r="AH1188" s="462"/>
      <c r="AI1188" s="462"/>
    </row>
    <row r="1189" spans="1:35">
      <c r="A1189" s="465"/>
      <c r="B1189" s="465"/>
      <c r="C1189" s="1024"/>
      <c r="D1189" s="1015"/>
      <c r="E1189" s="1015"/>
      <c r="F1189" s="464"/>
      <c r="G1189" s="464"/>
      <c r="H1189" s="464"/>
      <c r="I1189" s="1015"/>
      <c r="J1189" s="465"/>
      <c r="K1189" s="465"/>
      <c r="L1189" s="462"/>
      <c r="M1189" s="462"/>
      <c r="N1189" s="462"/>
      <c r="O1189" s="462"/>
      <c r="P1189" s="462"/>
      <c r="Q1189" s="462"/>
      <c r="R1189" s="462"/>
      <c r="S1189" s="462"/>
      <c r="T1189" s="462"/>
      <c r="U1189" s="462"/>
      <c r="W1189" s="462"/>
      <c r="X1189" s="462"/>
      <c r="Y1189" s="462"/>
      <c r="Z1189" s="462"/>
      <c r="AA1189" s="462"/>
      <c r="AB1189" s="462"/>
      <c r="AC1189" s="462"/>
      <c r="AD1189" s="462"/>
      <c r="AE1189" s="462"/>
      <c r="AF1189" s="462"/>
      <c r="AG1189" s="462"/>
      <c r="AH1189" s="462"/>
      <c r="AI1189" s="462"/>
    </row>
    <row r="1190" spans="1:35">
      <c r="A1190" s="465"/>
      <c r="B1190" s="465"/>
      <c r="C1190" s="1024"/>
      <c r="D1190" s="1015"/>
      <c r="E1190" s="1015"/>
      <c r="F1190" s="464"/>
      <c r="G1190" s="464"/>
      <c r="H1190" s="464"/>
      <c r="I1190" s="1015"/>
      <c r="J1190" s="465"/>
      <c r="K1190" s="465"/>
      <c r="L1190" s="462"/>
      <c r="M1190" s="462"/>
      <c r="N1190" s="462"/>
      <c r="O1190" s="462"/>
      <c r="P1190" s="462"/>
      <c r="Q1190" s="462"/>
      <c r="R1190" s="462"/>
      <c r="S1190" s="462"/>
      <c r="T1190" s="462"/>
      <c r="U1190" s="462"/>
      <c r="W1190" s="462"/>
      <c r="X1190" s="462"/>
      <c r="Y1190" s="462"/>
      <c r="Z1190" s="462"/>
      <c r="AA1190" s="462"/>
      <c r="AB1190" s="462"/>
      <c r="AC1190" s="462"/>
      <c r="AD1190" s="462"/>
      <c r="AE1190" s="462"/>
      <c r="AF1190" s="462"/>
      <c r="AG1190" s="462"/>
      <c r="AH1190" s="462"/>
      <c r="AI1190" s="462"/>
    </row>
    <row r="1191" spans="1:35">
      <c r="A1191" s="465"/>
      <c r="B1191" s="465"/>
      <c r="C1191" s="1024"/>
      <c r="D1191" s="1015"/>
      <c r="E1191" s="1015"/>
      <c r="F1191" s="464"/>
      <c r="G1191" s="464"/>
      <c r="H1191" s="464"/>
      <c r="I1191" s="1015"/>
      <c r="J1191" s="465"/>
      <c r="K1191" s="465"/>
      <c r="L1191" s="462"/>
      <c r="M1191" s="462"/>
      <c r="N1191" s="462"/>
      <c r="O1191" s="462"/>
      <c r="P1191" s="462"/>
      <c r="Q1191" s="462"/>
      <c r="R1191" s="462"/>
      <c r="S1191" s="462"/>
      <c r="T1191" s="462"/>
      <c r="U1191" s="462"/>
      <c r="W1191" s="462"/>
      <c r="X1191" s="462"/>
      <c r="Y1191" s="462"/>
      <c r="Z1191" s="462"/>
      <c r="AA1191" s="462"/>
      <c r="AB1191" s="462"/>
      <c r="AC1191" s="462"/>
      <c r="AD1191" s="462"/>
      <c r="AE1191" s="462"/>
      <c r="AF1191" s="462"/>
      <c r="AG1191" s="462"/>
      <c r="AH1191" s="462"/>
      <c r="AI1191" s="462"/>
    </row>
    <row r="1192" spans="1:35">
      <c r="A1192" s="465"/>
      <c r="B1192" s="465"/>
      <c r="C1192" s="1024"/>
      <c r="D1192" s="1015"/>
      <c r="E1192" s="1015"/>
      <c r="F1192" s="464"/>
      <c r="G1192" s="464"/>
      <c r="H1192" s="464"/>
      <c r="I1192" s="1015"/>
      <c r="J1192" s="465"/>
      <c r="K1192" s="465"/>
      <c r="L1192" s="462"/>
      <c r="M1192" s="462"/>
      <c r="N1192" s="462"/>
      <c r="O1192" s="462"/>
      <c r="P1192" s="462"/>
      <c r="Q1192" s="462"/>
      <c r="R1192" s="462"/>
      <c r="S1192" s="462"/>
      <c r="T1192" s="462"/>
      <c r="U1192" s="462"/>
      <c r="W1192" s="462"/>
      <c r="X1192" s="462"/>
      <c r="Y1192" s="462"/>
      <c r="Z1192" s="462"/>
      <c r="AA1192" s="462"/>
      <c r="AB1192" s="462"/>
      <c r="AC1192" s="462"/>
      <c r="AD1192" s="462"/>
      <c r="AE1192" s="462"/>
      <c r="AF1192" s="462"/>
      <c r="AG1192" s="462"/>
      <c r="AH1192" s="462"/>
      <c r="AI1192" s="462"/>
    </row>
    <row r="1193" spans="1:35">
      <c r="A1193" s="465"/>
      <c r="B1193" s="465"/>
      <c r="C1193" s="1024"/>
      <c r="D1193" s="1015"/>
      <c r="E1193" s="1015"/>
      <c r="F1193" s="464"/>
      <c r="G1193" s="464"/>
      <c r="H1193" s="464"/>
      <c r="I1193" s="1015"/>
      <c r="J1193" s="465"/>
      <c r="K1193" s="465"/>
      <c r="L1193" s="462"/>
      <c r="M1193" s="462"/>
      <c r="N1193" s="462"/>
      <c r="O1193" s="462"/>
      <c r="P1193" s="462"/>
      <c r="Q1193" s="462"/>
      <c r="R1193" s="462"/>
      <c r="S1193" s="462"/>
      <c r="T1193" s="462"/>
      <c r="U1193" s="462"/>
      <c r="W1193" s="462"/>
      <c r="X1193" s="462"/>
      <c r="Y1193" s="462"/>
      <c r="Z1193" s="462"/>
      <c r="AA1193" s="462"/>
      <c r="AB1193" s="462"/>
      <c r="AC1193" s="462"/>
      <c r="AD1193" s="462"/>
      <c r="AE1193" s="462"/>
      <c r="AF1193" s="462"/>
      <c r="AG1193" s="462"/>
      <c r="AH1193" s="462"/>
      <c r="AI1193" s="462"/>
    </row>
    <row r="1194" spans="1:35">
      <c r="A1194" s="465"/>
      <c r="B1194" s="465"/>
      <c r="C1194" s="1024"/>
      <c r="D1194" s="1015"/>
      <c r="E1194" s="1015"/>
      <c r="F1194" s="464"/>
      <c r="G1194" s="464"/>
      <c r="H1194" s="464"/>
      <c r="I1194" s="1015"/>
      <c r="J1194" s="465"/>
      <c r="K1194" s="465"/>
      <c r="L1194" s="462"/>
      <c r="M1194" s="462"/>
      <c r="N1194" s="462"/>
      <c r="O1194" s="462"/>
      <c r="P1194" s="462"/>
      <c r="Q1194" s="462"/>
      <c r="R1194" s="462"/>
      <c r="S1194" s="462"/>
      <c r="T1194" s="462"/>
      <c r="U1194" s="462"/>
      <c r="W1194" s="462"/>
      <c r="X1194" s="462"/>
      <c r="Y1194" s="462"/>
      <c r="Z1194" s="462"/>
      <c r="AA1194" s="462"/>
      <c r="AB1194" s="462"/>
      <c r="AC1194" s="462"/>
      <c r="AD1194" s="462"/>
      <c r="AE1194" s="462"/>
      <c r="AF1194" s="462"/>
      <c r="AG1194" s="462"/>
      <c r="AH1194" s="462"/>
      <c r="AI1194" s="462"/>
    </row>
    <row r="1195" spans="1:35">
      <c r="A1195" s="465"/>
      <c r="B1195" s="465"/>
      <c r="C1195" s="1024"/>
      <c r="D1195" s="1015"/>
      <c r="E1195" s="1015"/>
      <c r="F1195" s="464"/>
      <c r="G1195" s="464"/>
      <c r="H1195" s="464"/>
      <c r="I1195" s="1015"/>
      <c r="J1195" s="465"/>
      <c r="K1195" s="465"/>
      <c r="L1195" s="462"/>
      <c r="M1195" s="462"/>
      <c r="N1195" s="462"/>
      <c r="O1195" s="462"/>
      <c r="P1195" s="462"/>
      <c r="Q1195" s="462"/>
      <c r="R1195" s="462"/>
      <c r="S1195" s="462"/>
      <c r="T1195" s="462"/>
      <c r="U1195" s="462"/>
      <c r="W1195" s="462"/>
      <c r="X1195" s="462"/>
      <c r="Y1195" s="462"/>
      <c r="Z1195" s="462"/>
      <c r="AA1195" s="462"/>
      <c r="AB1195" s="462"/>
      <c r="AC1195" s="462"/>
      <c r="AD1195" s="462"/>
      <c r="AE1195" s="462"/>
      <c r="AF1195" s="462"/>
      <c r="AG1195" s="462"/>
      <c r="AH1195" s="462"/>
      <c r="AI1195" s="462"/>
    </row>
    <row r="1196" spans="1:35">
      <c r="A1196" s="465"/>
      <c r="B1196" s="465"/>
      <c r="C1196" s="1024"/>
      <c r="D1196" s="1015"/>
      <c r="E1196" s="1015"/>
      <c r="F1196" s="949"/>
      <c r="G1196" s="949"/>
      <c r="H1196" s="949"/>
      <c r="I1196" s="1015"/>
      <c r="J1196" s="465"/>
      <c r="K1196" s="465"/>
      <c r="L1196" s="462"/>
      <c r="M1196" s="462"/>
      <c r="N1196" s="462"/>
      <c r="O1196" s="462"/>
      <c r="P1196" s="462"/>
      <c r="Q1196" s="462"/>
      <c r="R1196" s="462"/>
      <c r="S1196" s="462"/>
      <c r="T1196" s="462"/>
      <c r="U1196" s="462"/>
      <c r="W1196" s="462"/>
      <c r="X1196" s="462"/>
      <c r="Y1196" s="462"/>
      <c r="Z1196" s="462"/>
      <c r="AA1196" s="462"/>
      <c r="AB1196" s="462"/>
      <c r="AC1196" s="462"/>
      <c r="AD1196" s="462"/>
      <c r="AE1196" s="462"/>
      <c r="AF1196" s="462"/>
      <c r="AG1196" s="462"/>
      <c r="AH1196" s="462"/>
      <c r="AI1196" s="462"/>
    </row>
    <row r="1197" spans="1:35">
      <c r="A1197" s="465"/>
      <c r="B1197" s="465"/>
      <c r="C1197" s="1024"/>
      <c r="D1197" s="1015"/>
      <c r="E1197" s="1015"/>
      <c r="F1197" s="464"/>
      <c r="G1197" s="464"/>
      <c r="H1197" s="464"/>
      <c r="I1197" s="1015"/>
      <c r="J1197" s="465"/>
      <c r="K1197" s="465"/>
      <c r="L1197" s="462"/>
      <c r="M1197" s="462"/>
      <c r="N1197" s="462"/>
      <c r="O1197" s="462"/>
      <c r="P1197" s="462"/>
      <c r="Q1197" s="462"/>
      <c r="R1197" s="462"/>
      <c r="S1197" s="462"/>
      <c r="T1197" s="462"/>
      <c r="U1197" s="462"/>
      <c r="W1197" s="462"/>
      <c r="X1197" s="462"/>
      <c r="Y1197" s="462"/>
      <c r="Z1197" s="462"/>
      <c r="AA1197" s="462"/>
      <c r="AB1197" s="462"/>
      <c r="AC1197" s="462"/>
      <c r="AD1197" s="462"/>
      <c r="AE1197" s="462"/>
      <c r="AF1197" s="462"/>
      <c r="AG1197" s="462"/>
      <c r="AH1197" s="462"/>
      <c r="AI1197" s="462"/>
    </row>
    <row r="1198" spans="1:35">
      <c r="A1198" s="465"/>
      <c r="B1198" s="465"/>
      <c r="C1198" s="1024"/>
      <c r="D1198" s="1015"/>
      <c r="E1198" s="1015"/>
      <c r="F1198" s="464"/>
      <c r="G1198" s="464"/>
      <c r="H1198" s="464"/>
      <c r="I1198" s="1015"/>
      <c r="J1198" s="465"/>
      <c r="K1198" s="465"/>
      <c r="L1198" s="462"/>
      <c r="M1198" s="462"/>
      <c r="N1198" s="462"/>
      <c r="O1198" s="462"/>
      <c r="P1198" s="462"/>
      <c r="Q1198" s="462"/>
      <c r="R1198" s="462"/>
      <c r="S1198" s="462"/>
      <c r="T1198" s="462"/>
      <c r="U1198" s="462"/>
      <c r="W1198" s="462"/>
      <c r="X1198" s="462"/>
      <c r="Y1198" s="462"/>
      <c r="Z1198" s="462"/>
      <c r="AA1198" s="462"/>
      <c r="AB1198" s="462"/>
      <c r="AC1198" s="462"/>
      <c r="AD1198" s="462"/>
      <c r="AE1198" s="462"/>
      <c r="AF1198" s="462"/>
      <c r="AG1198" s="462"/>
      <c r="AH1198" s="462"/>
      <c r="AI1198" s="462"/>
    </row>
    <row r="1199" spans="1:35">
      <c r="A1199" s="465"/>
      <c r="B1199" s="465"/>
      <c r="C1199" s="1024"/>
      <c r="D1199" s="1015"/>
      <c r="E1199" s="1015"/>
      <c r="F1199" s="464"/>
      <c r="G1199" s="464"/>
      <c r="H1199" s="464"/>
      <c r="I1199" s="1015"/>
      <c r="J1199" s="465"/>
      <c r="K1199" s="465"/>
      <c r="L1199" s="462"/>
      <c r="M1199" s="462"/>
      <c r="N1199" s="462"/>
      <c r="O1199" s="462"/>
      <c r="P1199" s="462"/>
      <c r="Q1199" s="462"/>
      <c r="R1199" s="462"/>
      <c r="S1199" s="462"/>
      <c r="T1199" s="462"/>
      <c r="U1199" s="462"/>
      <c r="W1199" s="462"/>
      <c r="X1199" s="462"/>
      <c r="Y1199" s="462"/>
      <c r="Z1199" s="462"/>
      <c r="AA1199" s="462"/>
      <c r="AB1199" s="462"/>
      <c r="AC1199" s="462"/>
      <c r="AD1199" s="462"/>
      <c r="AE1199" s="462"/>
      <c r="AF1199" s="462"/>
      <c r="AG1199" s="462"/>
      <c r="AH1199" s="462"/>
      <c r="AI1199" s="462"/>
    </row>
    <row r="1200" spans="1:35">
      <c r="A1200" s="465"/>
      <c r="B1200" s="465"/>
      <c r="C1200" s="1024"/>
      <c r="D1200" s="1015"/>
      <c r="E1200" s="1015"/>
      <c r="F1200" s="464"/>
      <c r="G1200" s="464"/>
      <c r="H1200" s="464"/>
      <c r="I1200" s="1015"/>
      <c r="J1200" s="465"/>
      <c r="K1200" s="465"/>
      <c r="L1200" s="462"/>
      <c r="M1200" s="462"/>
      <c r="N1200" s="462"/>
      <c r="O1200" s="462"/>
      <c r="P1200" s="462"/>
      <c r="Q1200" s="462"/>
      <c r="R1200" s="462"/>
      <c r="S1200" s="462"/>
      <c r="T1200" s="462"/>
      <c r="U1200" s="462"/>
      <c r="W1200" s="462"/>
      <c r="X1200" s="462"/>
      <c r="Y1200" s="462"/>
      <c r="Z1200" s="462"/>
      <c r="AA1200" s="462"/>
      <c r="AB1200" s="462"/>
      <c r="AC1200" s="462"/>
      <c r="AD1200" s="462"/>
      <c r="AE1200" s="462"/>
      <c r="AF1200" s="462"/>
      <c r="AG1200" s="462"/>
      <c r="AH1200" s="462"/>
      <c r="AI1200" s="462"/>
    </row>
    <row r="1201" spans="1:35">
      <c r="A1201" s="465"/>
      <c r="B1201" s="465"/>
      <c r="C1201" s="1024"/>
      <c r="D1201" s="1015"/>
      <c r="E1201" s="1015"/>
      <c r="F1201" s="464"/>
      <c r="G1201" s="464"/>
      <c r="H1201" s="464"/>
      <c r="I1201" s="1015"/>
      <c r="J1201" s="465"/>
      <c r="K1201" s="465"/>
      <c r="L1201" s="462"/>
      <c r="M1201" s="462"/>
      <c r="N1201" s="462"/>
      <c r="O1201" s="462"/>
      <c r="P1201" s="462"/>
      <c r="Q1201" s="462"/>
      <c r="R1201" s="462"/>
      <c r="S1201" s="462"/>
      <c r="T1201" s="462"/>
      <c r="U1201" s="462"/>
      <c r="W1201" s="462"/>
      <c r="X1201" s="462"/>
      <c r="Y1201" s="462"/>
      <c r="Z1201" s="462"/>
      <c r="AA1201" s="462"/>
      <c r="AB1201" s="462"/>
      <c r="AC1201" s="462"/>
      <c r="AD1201" s="462"/>
      <c r="AE1201" s="462"/>
      <c r="AF1201" s="462"/>
      <c r="AG1201" s="462"/>
      <c r="AH1201" s="462"/>
      <c r="AI1201" s="462"/>
    </row>
    <row r="1202" spans="1:35">
      <c r="A1202" s="465"/>
      <c r="B1202" s="465"/>
      <c r="C1202" s="1024"/>
      <c r="D1202" s="1015"/>
      <c r="E1202" s="1015"/>
      <c r="F1202" s="464"/>
      <c r="G1202" s="464"/>
      <c r="H1202" s="464"/>
      <c r="I1202" s="1015"/>
      <c r="J1202" s="465"/>
      <c r="K1202" s="465"/>
      <c r="L1202" s="462"/>
      <c r="M1202" s="462"/>
      <c r="N1202" s="462"/>
      <c r="O1202" s="462"/>
      <c r="P1202" s="462"/>
      <c r="Q1202" s="462"/>
      <c r="R1202" s="462"/>
      <c r="S1202" s="462"/>
      <c r="T1202" s="462"/>
      <c r="U1202" s="462"/>
      <c r="W1202" s="462"/>
      <c r="X1202" s="462"/>
      <c r="Y1202" s="462"/>
      <c r="Z1202" s="462"/>
      <c r="AA1202" s="462"/>
      <c r="AB1202" s="462"/>
      <c r="AC1202" s="462"/>
      <c r="AD1202" s="462"/>
      <c r="AE1202" s="462"/>
      <c r="AF1202" s="462"/>
      <c r="AG1202" s="462"/>
      <c r="AH1202" s="462"/>
      <c r="AI1202" s="462"/>
    </row>
    <row r="1203" spans="1:35">
      <c r="A1203" s="465"/>
      <c r="B1203" s="465"/>
      <c r="C1203" s="1024"/>
      <c r="D1203" s="1015"/>
      <c r="E1203" s="1015"/>
      <c r="F1203" s="464"/>
      <c r="G1203" s="464"/>
      <c r="H1203" s="464"/>
      <c r="I1203" s="1015"/>
      <c r="J1203" s="465"/>
      <c r="K1203" s="465"/>
      <c r="L1203" s="462"/>
      <c r="M1203" s="462"/>
      <c r="N1203" s="462"/>
      <c r="O1203" s="462"/>
      <c r="P1203" s="462"/>
      <c r="Q1203" s="462"/>
      <c r="R1203" s="462"/>
      <c r="S1203" s="462"/>
      <c r="T1203" s="462"/>
      <c r="U1203" s="462"/>
      <c r="W1203" s="462"/>
      <c r="X1203" s="462"/>
      <c r="Y1203" s="462"/>
      <c r="Z1203" s="462"/>
      <c r="AA1203" s="462"/>
      <c r="AB1203" s="462"/>
      <c r="AC1203" s="462"/>
      <c r="AD1203" s="462"/>
      <c r="AE1203" s="462"/>
      <c r="AF1203" s="462"/>
      <c r="AG1203" s="462"/>
      <c r="AH1203" s="462"/>
      <c r="AI1203" s="462"/>
    </row>
    <row r="1204" spans="1:35">
      <c r="A1204" s="465"/>
      <c r="B1204" s="465"/>
      <c r="C1204" s="1024"/>
      <c r="D1204" s="1015"/>
      <c r="E1204" s="1015"/>
      <c r="F1204" s="464"/>
      <c r="G1204" s="464"/>
      <c r="H1204" s="464"/>
      <c r="I1204" s="1015"/>
      <c r="J1204" s="465"/>
      <c r="K1204" s="465"/>
      <c r="L1204" s="462"/>
      <c r="M1204" s="462"/>
      <c r="N1204" s="462"/>
      <c r="O1204" s="462"/>
      <c r="P1204" s="462"/>
      <c r="Q1204" s="462"/>
      <c r="R1204" s="462"/>
      <c r="S1204" s="462"/>
      <c r="T1204" s="462"/>
      <c r="U1204" s="462"/>
      <c r="W1204" s="462"/>
      <c r="X1204" s="462"/>
      <c r="Y1204" s="462"/>
      <c r="Z1204" s="462"/>
      <c r="AA1204" s="462"/>
      <c r="AB1204" s="462"/>
      <c r="AC1204" s="462"/>
      <c r="AD1204" s="462"/>
      <c r="AE1204" s="462"/>
      <c r="AF1204" s="462"/>
      <c r="AG1204" s="462"/>
      <c r="AH1204" s="462"/>
      <c r="AI1204" s="462"/>
    </row>
    <row r="1205" spans="1:35">
      <c r="A1205" s="465"/>
      <c r="B1205" s="465"/>
      <c r="C1205" s="1024"/>
      <c r="D1205" s="1015"/>
      <c r="E1205" s="1015"/>
      <c r="F1205" s="464"/>
      <c r="G1205" s="464"/>
      <c r="H1205" s="464"/>
      <c r="I1205" s="1015"/>
      <c r="J1205" s="465"/>
      <c r="K1205" s="465"/>
      <c r="L1205" s="462"/>
      <c r="M1205" s="462"/>
      <c r="N1205" s="462"/>
      <c r="O1205" s="462"/>
      <c r="P1205" s="462"/>
      <c r="Q1205" s="462"/>
      <c r="R1205" s="462"/>
      <c r="S1205" s="462"/>
      <c r="T1205" s="462"/>
      <c r="U1205" s="462"/>
      <c r="W1205" s="462"/>
      <c r="X1205" s="462"/>
      <c r="Y1205" s="462"/>
      <c r="Z1205" s="462"/>
      <c r="AA1205" s="462"/>
      <c r="AB1205" s="462"/>
      <c r="AC1205" s="462"/>
      <c r="AD1205" s="462"/>
      <c r="AE1205" s="462"/>
      <c r="AF1205" s="462"/>
      <c r="AG1205" s="462"/>
      <c r="AH1205" s="462"/>
      <c r="AI1205" s="462"/>
    </row>
    <row r="1206" spans="1:35">
      <c r="A1206" s="465"/>
      <c r="B1206" s="465"/>
      <c r="C1206" s="1024"/>
      <c r="D1206" s="1015"/>
      <c r="E1206" s="1015"/>
      <c r="F1206" s="464"/>
      <c r="G1206" s="464"/>
      <c r="H1206" s="464"/>
      <c r="I1206" s="1015"/>
      <c r="J1206" s="465"/>
      <c r="K1206" s="465"/>
      <c r="L1206" s="462"/>
      <c r="M1206" s="462"/>
      <c r="N1206" s="462"/>
      <c r="O1206" s="462"/>
      <c r="P1206" s="462"/>
      <c r="Q1206" s="462"/>
      <c r="R1206" s="462"/>
      <c r="S1206" s="462"/>
      <c r="T1206" s="462"/>
      <c r="U1206" s="462"/>
      <c r="W1206" s="462"/>
      <c r="X1206" s="462"/>
      <c r="Y1206" s="462"/>
      <c r="Z1206" s="462"/>
      <c r="AA1206" s="462"/>
      <c r="AB1206" s="462"/>
      <c r="AC1206" s="462"/>
      <c r="AD1206" s="462"/>
      <c r="AE1206" s="462"/>
      <c r="AF1206" s="462"/>
      <c r="AG1206" s="462"/>
      <c r="AH1206" s="462"/>
      <c r="AI1206" s="462"/>
    </row>
    <row r="1207" spans="1:35">
      <c r="A1207" s="465"/>
      <c r="B1207" s="465"/>
      <c r="C1207" s="1024"/>
      <c r="D1207" s="1015"/>
      <c r="E1207" s="1015"/>
      <c r="F1207" s="926"/>
      <c r="G1207" s="926"/>
      <c r="H1207" s="926"/>
      <c r="I1207" s="1015"/>
      <c r="J1207" s="465"/>
      <c r="K1207" s="465"/>
      <c r="L1207" s="462"/>
      <c r="M1207" s="462"/>
      <c r="N1207" s="462"/>
      <c r="O1207" s="462"/>
      <c r="P1207" s="462"/>
      <c r="Q1207" s="462"/>
      <c r="R1207" s="462"/>
      <c r="S1207" s="462"/>
      <c r="T1207" s="462"/>
      <c r="U1207" s="462"/>
      <c r="W1207" s="462"/>
      <c r="X1207" s="462"/>
      <c r="Y1207" s="462"/>
      <c r="Z1207" s="462"/>
      <c r="AA1207" s="462"/>
      <c r="AB1207" s="462"/>
      <c r="AC1207" s="462"/>
      <c r="AD1207" s="462"/>
      <c r="AE1207" s="462"/>
      <c r="AF1207" s="462"/>
      <c r="AG1207" s="462"/>
      <c r="AH1207" s="462"/>
      <c r="AI1207" s="462"/>
    </row>
    <row r="1208" spans="1:35">
      <c r="A1208" s="465"/>
      <c r="B1208" s="465"/>
      <c r="C1208" s="1024"/>
      <c r="D1208" s="1015"/>
      <c r="E1208" s="1015"/>
      <c r="F1208" s="926"/>
      <c r="G1208" s="926"/>
      <c r="H1208" s="926"/>
      <c r="I1208" s="1015"/>
      <c r="J1208" s="465"/>
      <c r="K1208" s="465"/>
      <c r="L1208" s="462"/>
      <c r="M1208" s="462"/>
      <c r="N1208" s="462"/>
      <c r="O1208" s="462"/>
      <c r="P1208" s="462"/>
      <c r="Q1208" s="462"/>
      <c r="R1208" s="462"/>
      <c r="S1208" s="462"/>
      <c r="T1208" s="462"/>
      <c r="U1208" s="462"/>
      <c r="W1208" s="462"/>
      <c r="X1208" s="462"/>
      <c r="Y1208" s="462"/>
      <c r="Z1208" s="462"/>
      <c r="AA1208" s="462"/>
      <c r="AB1208" s="462"/>
      <c r="AC1208" s="462"/>
      <c r="AD1208" s="462"/>
      <c r="AE1208" s="462"/>
      <c r="AF1208" s="462"/>
      <c r="AG1208" s="462"/>
      <c r="AH1208" s="462"/>
      <c r="AI1208" s="462"/>
    </row>
    <row r="1209" spans="1:35">
      <c r="A1209" s="465"/>
      <c r="B1209" s="465"/>
      <c r="C1209" s="1024"/>
      <c r="D1209" s="1015"/>
      <c r="E1209" s="1015"/>
      <c r="F1209" s="464"/>
      <c r="G1209" s="464"/>
      <c r="H1209" s="464"/>
      <c r="I1209" s="1015"/>
      <c r="J1209" s="465"/>
      <c r="K1209" s="465"/>
      <c r="L1209" s="462"/>
      <c r="M1209" s="462"/>
      <c r="N1209" s="462"/>
      <c r="O1209" s="462"/>
      <c r="P1209" s="462"/>
      <c r="Q1209" s="462"/>
      <c r="R1209" s="462"/>
      <c r="S1209" s="462"/>
      <c r="T1209" s="462"/>
      <c r="U1209" s="462"/>
      <c r="W1209" s="462"/>
      <c r="X1209" s="462"/>
      <c r="Y1209" s="462"/>
      <c r="Z1209" s="462"/>
      <c r="AA1209" s="462"/>
      <c r="AB1209" s="462"/>
      <c r="AC1209" s="462"/>
      <c r="AD1209" s="462"/>
      <c r="AE1209" s="462"/>
      <c r="AF1209" s="462"/>
      <c r="AG1209" s="462"/>
      <c r="AH1209" s="462"/>
      <c r="AI1209" s="462"/>
    </row>
    <row r="1210" spans="1:35">
      <c r="A1210" s="465"/>
      <c r="B1210" s="465"/>
      <c r="C1210" s="1024"/>
      <c r="D1210" s="1015"/>
      <c r="E1210" s="1015"/>
      <c r="F1210" s="464"/>
      <c r="G1210" s="464"/>
      <c r="H1210" s="464"/>
      <c r="I1210" s="1015"/>
      <c r="J1210" s="465"/>
      <c r="K1210" s="465"/>
      <c r="L1210" s="462"/>
      <c r="M1210" s="462"/>
      <c r="N1210" s="462"/>
      <c r="O1210" s="462"/>
      <c r="P1210" s="462"/>
      <c r="Q1210" s="462"/>
      <c r="R1210" s="462"/>
      <c r="S1210" s="462"/>
      <c r="T1210" s="462"/>
      <c r="U1210" s="462"/>
      <c r="W1210" s="462"/>
      <c r="X1210" s="462"/>
      <c r="Y1210" s="462"/>
      <c r="Z1210" s="462"/>
      <c r="AA1210" s="462"/>
      <c r="AB1210" s="462"/>
      <c r="AC1210" s="462"/>
      <c r="AD1210" s="462"/>
      <c r="AE1210" s="462"/>
      <c r="AF1210" s="462"/>
      <c r="AG1210" s="462"/>
      <c r="AH1210" s="462"/>
      <c r="AI1210" s="462"/>
    </row>
    <row r="1211" spans="1:35">
      <c r="A1211" s="465"/>
      <c r="B1211" s="465"/>
      <c r="C1211" s="1024"/>
      <c r="D1211" s="1015"/>
      <c r="E1211" s="1015"/>
      <c r="F1211" s="464"/>
      <c r="G1211" s="464"/>
      <c r="H1211" s="464"/>
      <c r="I1211" s="1015"/>
      <c r="J1211" s="465"/>
      <c r="K1211" s="465"/>
      <c r="L1211" s="462"/>
      <c r="M1211" s="462"/>
      <c r="N1211" s="462"/>
      <c r="O1211" s="462"/>
      <c r="P1211" s="462"/>
      <c r="Q1211" s="462"/>
      <c r="R1211" s="462"/>
      <c r="S1211" s="462"/>
      <c r="T1211" s="462"/>
      <c r="U1211" s="462"/>
      <c r="W1211" s="462"/>
      <c r="X1211" s="462"/>
      <c r="Y1211" s="462"/>
      <c r="Z1211" s="462"/>
      <c r="AA1211" s="462"/>
      <c r="AB1211" s="462"/>
      <c r="AC1211" s="462"/>
      <c r="AD1211" s="462"/>
      <c r="AE1211" s="462"/>
      <c r="AF1211" s="462"/>
      <c r="AG1211" s="462"/>
      <c r="AH1211" s="462"/>
      <c r="AI1211" s="462"/>
    </row>
    <row r="1212" spans="1:35">
      <c r="A1212" s="465"/>
      <c r="B1212" s="465"/>
      <c r="C1212" s="1024"/>
      <c r="D1212" s="1015"/>
      <c r="E1212" s="1015"/>
      <c r="F1212" s="464"/>
      <c r="G1212" s="464"/>
      <c r="H1212" s="464"/>
      <c r="I1212" s="1015"/>
      <c r="J1212" s="465"/>
      <c r="K1212" s="465"/>
      <c r="L1212" s="462"/>
      <c r="M1212" s="462"/>
      <c r="N1212" s="462"/>
      <c r="O1212" s="462"/>
      <c r="P1212" s="462"/>
      <c r="Q1212" s="462"/>
      <c r="R1212" s="462"/>
      <c r="S1212" s="462"/>
      <c r="T1212" s="462"/>
      <c r="U1212" s="462"/>
      <c r="W1212" s="462"/>
      <c r="X1212" s="462"/>
      <c r="Y1212" s="462"/>
      <c r="Z1212" s="462"/>
      <c r="AA1212" s="462"/>
      <c r="AB1212" s="462"/>
      <c r="AC1212" s="462"/>
      <c r="AD1212" s="462"/>
      <c r="AE1212" s="462"/>
      <c r="AF1212" s="462"/>
      <c r="AG1212" s="462"/>
      <c r="AH1212" s="462"/>
      <c r="AI1212" s="462"/>
    </row>
    <row r="1213" spans="1:35">
      <c r="A1213" s="465"/>
      <c r="B1213" s="465"/>
      <c r="C1213" s="1024"/>
      <c r="D1213" s="1015"/>
      <c r="E1213" s="1015"/>
      <c r="F1213" s="464"/>
      <c r="G1213" s="464"/>
      <c r="H1213" s="464"/>
      <c r="I1213" s="1015"/>
      <c r="J1213" s="465"/>
      <c r="K1213" s="465"/>
      <c r="L1213" s="462"/>
      <c r="M1213" s="462"/>
      <c r="N1213" s="462"/>
      <c r="O1213" s="462"/>
      <c r="P1213" s="462"/>
      <c r="Q1213" s="462"/>
      <c r="R1213" s="462"/>
      <c r="S1213" s="462"/>
      <c r="T1213" s="462"/>
      <c r="U1213" s="462"/>
      <c r="W1213" s="462"/>
      <c r="X1213" s="462"/>
      <c r="Y1213" s="462"/>
      <c r="Z1213" s="462"/>
      <c r="AA1213" s="462"/>
      <c r="AB1213" s="462"/>
      <c r="AC1213" s="462"/>
      <c r="AD1213" s="462"/>
      <c r="AE1213" s="462"/>
      <c r="AF1213" s="462"/>
      <c r="AG1213" s="462"/>
      <c r="AH1213" s="462"/>
      <c r="AI1213" s="462"/>
    </row>
    <row r="1214" spans="1:35">
      <c r="A1214" s="465"/>
      <c r="B1214" s="465"/>
      <c r="C1214" s="1024"/>
      <c r="D1214" s="1015"/>
      <c r="E1214" s="1015"/>
      <c r="F1214" s="464"/>
      <c r="G1214" s="464"/>
      <c r="H1214" s="464"/>
      <c r="I1214" s="1015"/>
      <c r="J1214" s="465"/>
      <c r="K1214" s="465"/>
      <c r="L1214" s="462"/>
      <c r="M1214" s="462"/>
      <c r="N1214" s="462"/>
      <c r="O1214" s="462"/>
      <c r="P1214" s="462"/>
      <c r="Q1214" s="462"/>
      <c r="R1214" s="462"/>
      <c r="S1214" s="462"/>
      <c r="T1214" s="462"/>
      <c r="U1214" s="462"/>
      <c r="W1214" s="462"/>
      <c r="X1214" s="462"/>
      <c r="Y1214" s="462"/>
      <c r="Z1214" s="462"/>
      <c r="AA1214" s="462"/>
      <c r="AB1214" s="462"/>
      <c r="AC1214" s="462"/>
      <c r="AD1214" s="462"/>
      <c r="AE1214" s="462"/>
      <c r="AF1214" s="462"/>
      <c r="AG1214" s="462"/>
      <c r="AH1214" s="462"/>
      <c r="AI1214" s="462"/>
    </row>
    <row r="1215" spans="1:35">
      <c r="A1215" s="465"/>
      <c r="B1215" s="465"/>
      <c r="C1215" s="1024"/>
      <c r="D1215" s="1015"/>
      <c r="E1215" s="1015"/>
      <c r="F1215" s="464"/>
      <c r="G1215" s="464"/>
      <c r="H1215" s="464"/>
      <c r="I1215" s="1015"/>
      <c r="J1215" s="465"/>
      <c r="K1215" s="465"/>
      <c r="L1215" s="462"/>
      <c r="M1215" s="462"/>
      <c r="N1215" s="462"/>
      <c r="O1215" s="462"/>
      <c r="P1215" s="462"/>
      <c r="Q1215" s="462"/>
      <c r="R1215" s="462"/>
      <c r="S1215" s="462"/>
      <c r="T1215" s="462"/>
      <c r="U1215" s="462"/>
      <c r="W1215" s="462"/>
      <c r="X1215" s="462"/>
      <c r="Y1215" s="462"/>
      <c r="Z1215" s="462"/>
      <c r="AA1215" s="462"/>
      <c r="AB1215" s="462"/>
      <c r="AC1215" s="462"/>
      <c r="AD1215" s="462"/>
      <c r="AE1215" s="462"/>
      <c r="AF1215" s="462"/>
      <c r="AG1215" s="462"/>
      <c r="AH1215" s="462"/>
      <c r="AI1215" s="462"/>
    </row>
    <row r="1216" spans="1:35">
      <c r="A1216" s="465"/>
      <c r="B1216" s="465"/>
      <c r="C1216" s="1024"/>
      <c r="D1216" s="1015"/>
      <c r="E1216" s="1015"/>
      <c r="F1216" s="464"/>
      <c r="G1216" s="464"/>
      <c r="H1216" s="464"/>
      <c r="I1216" s="1015"/>
      <c r="J1216" s="465"/>
      <c r="K1216" s="465"/>
      <c r="L1216" s="462"/>
      <c r="M1216" s="462"/>
      <c r="N1216" s="462"/>
      <c r="O1216" s="462"/>
      <c r="P1216" s="462"/>
      <c r="Q1216" s="462"/>
      <c r="R1216" s="462"/>
      <c r="S1216" s="462"/>
      <c r="T1216" s="462"/>
      <c r="U1216" s="462"/>
      <c r="W1216" s="462"/>
      <c r="X1216" s="462"/>
      <c r="Y1216" s="462"/>
      <c r="Z1216" s="462"/>
      <c r="AA1216" s="462"/>
      <c r="AB1216" s="462"/>
      <c r="AC1216" s="462"/>
      <c r="AD1216" s="462"/>
      <c r="AE1216" s="462"/>
      <c r="AF1216" s="462"/>
      <c r="AG1216" s="462"/>
      <c r="AH1216" s="462"/>
      <c r="AI1216" s="462"/>
    </row>
    <row r="1217" spans="1:35">
      <c r="A1217" s="465"/>
      <c r="B1217" s="465"/>
      <c r="C1217" s="1024"/>
      <c r="D1217" s="1015"/>
      <c r="E1217" s="1015"/>
      <c r="F1217" s="464"/>
      <c r="G1217" s="464"/>
      <c r="H1217" s="464"/>
      <c r="I1217" s="1015"/>
      <c r="J1217" s="465"/>
      <c r="K1217" s="465"/>
      <c r="L1217" s="462"/>
      <c r="M1217" s="462"/>
      <c r="N1217" s="462"/>
      <c r="O1217" s="462"/>
      <c r="P1217" s="462"/>
      <c r="Q1217" s="462"/>
      <c r="R1217" s="462"/>
      <c r="S1217" s="462"/>
      <c r="T1217" s="462"/>
      <c r="U1217" s="462"/>
      <c r="W1217" s="462"/>
      <c r="X1217" s="462"/>
      <c r="Y1217" s="462"/>
      <c r="Z1217" s="462"/>
      <c r="AA1217" s="462"/>
      <c r="AB1217" s="462"/>
      <c r="AC1217" s="462"/>
      <c r="AD1217" s="462"/>
      <c r="AE1217" s="462"/>
      <c r="AF1217" s="462"/>
      <c r="AG1217" s="462"/>
      <c r="AH1217" s="462"/>
      <c r="AI1217" s="462"/>
    </row>
    <row r="1218" spans="1:35">
      <c r="A1218" s="465"/>
      <c r="B1218" s="465"/>
      <c r="C1218" s="1024"/>
      <c r="D1218" s="1015"/>
      <c r="E1218" s="1015"/>
      <c r="F1218" s="464"/>
      <c r="G1218" s="464"/>
      <c r="H1218" s="464"/>
      <c r="I1218" s="1015"/>
      <c r="J1218" s="465"/>
      <c r="K1218" s="465"/>
      <c r="L1218" s="462"/>
      <c r="M1218" s="462"/>
      <c r="N1218" s="462"/>
      <c r="O1218" s="462"/>
      <c r="P1218" s="462"/>
      <c r="Q1218" s="462"/>
      <c r="R1218" s="462"/>
      <c r="S1218" s="462"/>
      <c r="T1218" s="462"/>
      <c r="U1218" s="462"/>
      <c r="W1218" s="462"/>
      <c r="X1218" s="462"/>
      <c r="Y1218" s="462"/>
      <c r="Z1218" s="462"/>
      <c r="AA1218" s="462"/>
      <c r="AB1218" s="462"/>
      <c r="AC1218" s="462"/>
      <c r="AD1218" s="462"/>
      <c r="AE1218" s="462"/>
      <c r="AF1218" s="462"/>
      <c r="AG1218" s="462"/>
      <c r="AH1218" s="462"/>
      <c r="AI1218" s="462"/>
    </row>
    <row r="1219" spans="1:35">
      <c r="A1219" s="465"/>
      <c r="B1219" s="465"/>
      <c r="C1219" s="1024"/>
      <c r="D1219" s="1015"/>
      <c r="E1219" s="1015"/>
      <c r="F1219" s="464"/>
      <c r="G1219" s="464"/>
      <c r="H1219" s="464"/>
      <c r="I1219" s="1015"/>
      <c r="J1219" s="465"/>
      <c r="K1219" s="465"/>
      <c r="L1219" s="462"/>
      <c r="M1219" s="462"/>
      <c r="N1219" s="462"/>
      <c r="O1219" s="462"/>
      <c r="P1219" s="462"/>
      <c r="Q1219" s="462"/>
      <c r="R1219" s="462"/>
      <c r="S1219" s="462"/>
      <c r="T1219" s="462"/>
      <c r="U1219" s="462"/>
      <c r="W1219" s="462"/>
      <c r="X1219" s="462"/>
      <c r="Y1219" s="462"/>
      <c r="Z1219" s="462"/>
      <c r="AA1219" s="462"/>
      <c r="AB1219" s="462"/>
      <c r="AC1219" s="462"/>
      <c r="AD1219" s="462"/>
      <c r="AE1219" s="462"/>
      <c r="AF1219" s="462"/>
      <c r="AG1219" s="462"/>
      <c r="AH1219" s="462"/>
      <c r="AI1219" s="462"/>
    </row>
    <row r="1220" spans="1:35">
      <c r="A1220" s="465"/>
      <c r="B1220" s="465"/>
      <c r="C1220" s="1024"/>
      <c r="D1220" s="1015"/>
      <c r="E1220" s="1015"/>
      <c r="F1220" s="464"/>
      <c r="G1220" s="464"/>
      <c r="H1220" s="464"/>
      <c r="I1220" s="1015"/>
      <c r="J1220" s="465"/>
      <c r="K1220" s="465"/>
      <c r="L1220" s="462"/>
      <c r="M1220" s="462"/>
      <c r="N1220" s="462"/>
      <c r="O1220" s="462"/>
      <c r="P1220" s="462"/>
      <c r="Q1220" s="462"/>
      <c r="R1220" s="462"/>
      <c r="S1220" s="462"/>
      <c r="T1220" s="462"/>
      <c r="U1220" s="462"/>
      <c r="W1220" s="462"/>
      <c r="X1220" s="462"/>
      <c r="Y1220" s="462"/>
      <c r="Z1220" s="462"/>
      <c r="AA1220" s="462"/>
      <c r="AB1220" s="462"/>
      <c r="AC1220" s="462"/>
      <c r="AD1220" s="462"/>
      <c r="AE1220" s="462"/>
      <c r="AF1220" s="462"/>
      <c r="AG1220" s="462"/>
      <c r="AH1220" s="462"/>
      <c r="AI1220" s="462"/>
    </row>
    <row r="1221" spans="1:35">
      <c r="A1221" s="465"/>
      <c r="B1221" s="465"/>
      <c r="C1221" s="1024"/>
      <c r="D1221" s="1015"/>
      <c r="E1221" s="1015"/>
      <c r="F1221" s="464"/>
      <c r="G1221" s="464"/>
      <c r="H1221" s="464"/>
      <c r="I1221" s="1015"/>
      <c r="J1221" s="465"/>
      <c r="K1221" s="465"/>
      <c r="L1221" s="462"/>
      <c r="M1221" s="462"/>
      <c r="N1221" s="462"/>
      <c r="O1221" s="462"/>
      <c r="P1221" s="462"/>
      <c r="Q1221" s="462"/>
      <c r="R1221" s="462"/>
      <c r="S1221" s="462"/>
      <c r="T1221" s="462"/>
      <c r="U1221" s="462"/>
      <c r="W1221" s="462"/>
      <c r="X1221" s="462"/>
      <c r="Y1221" s="462"/>
      <c r="Z1221" s="462"/>
      <c r="AA1221" s="462"/>
      <c r="AB1221" s="462"/>
      <c r="AC1221" s="462"/>
      <c r="AD1221" s="462"/>
      <c r="AE1221" s="462"/>
      <c r="AF1221" s="462"/>
      <c r="AG1221" s="462"/>
      <c r="AH1221" s="462"/>
      <c r="AI1221" s="462"/>
    </row>
    <row r="1222" spans="1:35">
      <c r="A1222" s="465"/>
      <c r="B1222" s="465"/>
      <c r="C1222" s="1024"/>
      <c r="D1222" s="1015"/>
      <c r="E1222" s="1015"/>
      <c r="F1222" s="464"/>
      <c r="G1222" s="464"/>
      <c r="H1222" s="464"/>
      <c r="I1222" s="1015"/>
      <c r="J1222" s="465"/>
      <c r="K1222" s="465"/>
      <c r="L1222" s="462"/>
      <c r="M1222" s="462"/>
      <c r="N1222" s="462"/>
      <c r="O1222" s="462"/>
      <c r="P1222" s="462"/>
      <c r="Q1222" s="462"/>
      <c r="R1222" s="462"/>
      <c r="S1222" s="462"/>
      <c r="T1222" s="462"/>
      <c r="U1222" s="462"/>
      <c r="W1222" s="462"/>
      <c r="X1222" s="462"/>
      <c r="Y1222" s="462"/>
      <c r="Z1222" s="462"/>
      <c r="AA1222" s="462"/>
      <c r="AB1222" s="462"/>
      <c r="AC1222" s="462"/>
      <c r="AD1222" s="462"/>
      <c r="AE1222" s="462"/>
      <c r="AF1222" s="462"/>
      <c r="AG1222" s="462"/>
      <c r="AH1222" s="462"/>
      <c r="AI1222" s="462"/>
    </row>
    <row r="1223" spans="1:35">
      <c r="A1223" s="465"/>
      <c r="B1223" s="465"/>
      <c r="C1223" s="1024"/>
      <c r="D1223" s="1015"/>
      <c r="E1223" s="1015"/>
      <c r="F1223" s="464"/>
      <c r="G1223" s="464"/>
      <c r="H1223" s="464"/>
      <c r="I1223" s="1015"/>
      <c r="J1223" s="465"/>
      <c r="K1223" s="465"/>
      <c r="L1223" s="462"/>
      <c r="M1223" s="462"/>
      <c r="N1223" s="462"/>
      <c r="O1223" s="462"/>
      <c r="P1223" s="462"/>
      <c r="Q1223" s="462"/>
      <c r="R1223" s="462"/>
      <c r="S1223" s="462"/>
      <c r="T1223" s="462"/>
      <c r="U1223" s="462"/>
      <c r="W1223" s="462"/>
      <c r="X1223" s="462"/>
      <c r="Y1223" s="462"/>
      <c r="Z1223" s="462"/>
      <c r="AA1223" s="462"/>
      <c r="AB1223" s="462"/>
      <c r="AC1223" s="462"/>
      <c r="AD1223" s="462"/>
      <c r="AE1223" s="462"/>
      <c r="AF1223" s="462"/>
      <c r="AG1223" s="462"/>
      <c r="AH1223" s="462"/>
      <c r="AI1223" s="462"/>
    </row>
    <row r="1224" spans="1:35">
      <c r="A1224" s="465"/>
      <c r="B1224" s="465"/>
      <c r="C1224" s="1024"/>
      <c r="D1224" s="1015"/>
      <c r="E1224" s="1015"/>
      <c r="F1224" s="464"/>
      <c r="G1224" s="464"/>
      <c r="H1224" s="464"/>
      <c r="I1224" s="1015"/>
      <c r="J1224" s="465"/>
      <c r="K1224" s="465"/>
      <c r="L1224" s="462"/>
      <c r="M1224" s="462"/>
      <c r="N1224" s="462"/>
      <c r="O1224" s="462"/>
      <c r="P1224" s="462"/>
      <c r="Q1224" s="462"/>
      <c r="R1224" s="462"/>
      <c r="S1224" s="462"/>
      <c r="T1224" s="462"/>
      <c r="U1224" s="462"/>
      <c r="W1224" s="462"/>
      <c r="X1224" s="462"/>
      <c r="Y1224" s="462"/>
      <c r="Z1224" s="462"/>
      <c r="AA1224" s="462"/>
      <c r="AB1224" s="462"/>
      <c r="AC1224" s="462"/>
      <c r="AD1224" s="462"/>
      <c r="AE1224" s="462"/>
      <c r="AF1224" s="462"/>
      <c r="AG1224" s="462"/>
      <c r="AH1224" s="462"/>
      <c r="AI1224" s="462"/>
    </row>
    <row r="1225" spans="1:35">
      <c r="A1225" s="465"/>
      <c r="B1225" s="465"/>
      <c r="C1225" s="1024"/>
      <c r="D1225" s="1015"/>
      <c r="E1225" s="1015"/>
      <c r="F1225" s="464"/>
      <c r="G1225" s="464"/>
      <c r="H1225" s="464"/>
      <c r="I1225" s="1015"/>
      <c r="J1225" s="465"/>
      <c r="K1225" s="465"/>
      <c r="L1225" s="462"/>
      <c r="M1225" s="462"/>
      <c r="N1225" s="462"/>
      <c r="O1225" s="462"/>
      <c r="P1225" s="462"/>
      <c r="Q1225" s="462"/>
      <c r="R1225" s="462"/>
      <c r="S1225" s="462"/>
      <c r="T1225" s="462"/>
      <c r="U1225" s="462"/>
      <c r="W1225" s="462"/>
      <c r="X1225" s="462"/>
      <c r="Y1225" s="462"/>
      <c r="Z1225" s="462"/>
      <c r="AA1225" s="462"/>
      <c r="AB1225" s="462"/>
      <c r="AC1225" s="462"/>
      <c r="AD1225" s="462"/>
      <c r="AE1225" s="462"/>
      <c r="AF1225" s="462"/>
      <c r="AG1225" s="462"/>
      <c r="AH1225" s="462"/>
      <c r="AI1225" s="462"/>
    </row>
    <row r="1226" spans="1:35">
      <c r="A1226" s="465"/>
      <c r="B1226" s="465"/>
      <c r="C1226" s="1024"/>
      <c r="D1226" s="1015"/>
      <c r="E1226" s="1015"/>
      <c r="F1226" s="464"/>
      <c r="G1226" s="464"/>
      <c r="H1226" s="464"/>
      <c r="I1226" s="1015"/>
      <c r="J1226" s="465"/>
      <c r="K1226" s="465"/>
      <c r="L1226" s="462"/>
      <c r="M1226" s="462"/>
      <c r="N1226" s="462"/>
      <c r="O1226" s="462"/>
      <c r="P1226" s="462"/>
      <c r="Q1226" s="462"/>
      <c r="R1226" s="462"/>
      <c r="S1226" s="462"/>
      <c r="T1226" s="462"/>
      <c r="U1226" s="462"/>
      <c r="W1226" s="462"/>
      <c r="X1226" s="462"/>
      <c r="Y1226" s="462"/>
      <c r="Z1226" s="462"/>
      <c r="AA1226" s="462"/>
      <c r="AB1226" s="462"/>
      <c r="AC1226" s="462"/>
      <c r="AD1226" s="462"/>
      <c r="AE1226" s="462"/>
      <c r="AF1226" s="462"/>
      <c r="AG1226" s="462"/>
      <c r="AH1226" s="462"/>
      <c r="AI1226" s="462"/>
    </row>
    <row r="1227" spans="1:35">
      <c r="A1227" s="465"/>
      <c r="B1227" s="465"/>
      <c r="C1227" s="1024"/>
      <c r="D1227" s="1015"/>
      <c r="E1227" s="1015"/>
      <c r="F1227" s="464"/>
      <c r="G1227" s="464"/>
      <c r="H1227" s="464"/>
      <c r="I1227" s="1015"/>
      <c r="J1227" s="465"/>
      <c r="K1227" s="465"/>
      <c r="L1227" s="462"/>
      <c r="M1227" s="462"/>
      <c r="N1227" s="462"/>
      <c r="O1227" s="462"/>
      <c r="P1227" s="462"/>
      <c r="Q1227" s="462"/>
      <c r="R1227" s="462"/>
      <c r="S1227" s="462"/>
      <c r="T1227" s="462"/>
      <c r="U1227" s="462"/>
      <c r="W1227" s="462"/>
      <c r="X1227" s="462"/>
      <c r="Y1227" s="462"/>
      <c r="Z1227" s="462"/>
      <c r="AA1227" s="462"/>
      <c r="AB1227" s="462"/>
      <c r="AC1227" s="462"/>
      <c r="AD1227" s="462"/>
      <c r="AE1227" s="462"/>
      <c r="AF1227" s="462"/>
      <c r="AG1227" s="462"/>
      <c r="AH1227" s="462"/>
      <c r="AI1227" s="462"/>
    </row>
    <row r="1228" spans="1:35">
      <c r="A1228" s="465"/>
      <c r="B1228" s="465"/>
      <c r="C1228" s="1024"/>
      <c r="D1228" s="1015"/>
      <c r="E1228" s="1015"/>
      <c r="F1228" s="464"/>
      <c r="G1228" s="464"/>
      <c r="H1228" s="464"/>
      <c r="I1228" s="1015"/>
      <c r="J1228" s="465"/>
      <c r="K1228" s="465"/>
      <c r="L1228" s="462"/>
      <c r="M1228" s="462"/>
      <c r="N1228" s="462"/>
      <c r="O1228" s="462"/>
      <c r="P1228" s="462"/>
      <c r="Q1228" s="462"/>
      <c r="R1228" s="462"/>
      <c r="S1228" s="462"/>
      <c r="T1228" s="462"/>
      <c r="U1228" s="462"/>
      <c r="W1228" s="462"/>
      <c r="X1228" s="462"/>
      <c r="Y1228" s="462"/>
      <c r="Z1228" s="462"/>
      <c r="AA1228" s="462"/>
      <c r="AB1228" s="462"/>
      <c r="AC1228" s="462"/>
      <c r="AD1228" s="462"/>
      <c r="AE1228" s="462"/>
      <c r="AF1228" s="462"/>
      <c r="AG1228" s="462"/>
      <c r="AH1228" s="462"/>
      <c r="AI1228" s="462"/>
    </row>
    <row r="1229" spans="1:35">
      <c r="A1229" s="465"/>
      <c r="B1229" s="465"/>
      <c r="C1229" s="1024"/>
      <c r="D1229" s="1015"/>
      <c r="E1229" s="1015"/>
      <c r="F1229" s="464"/>
      <c r="G1229" s="464"/>
      <c r="H1229" s="464"/>
      <c r="I1229" s="1015"/>
      <c r="J1229" s="465"/>
      <c r="K1229" s="465"/>
      <c r="L1229" s="462"/>
      <c r="M1229" s="462"/>
      <c r="N1229" s="462"/>
      <c r="O1229" s="462"/>
      <c r="P1229" s="462"/>
      <c r="Q1229" s="462"/>
      <c r="R1229" s="462"/>
      <c r="S1229" s="462"/>
      <c r="T1229" s="462"/>
      <c r="U1229" s="462"/>
      <c r="W1229" s="462"/>
      <c r="X1229" s="462"/>
      <c r="Y1229" s="462"/>
      <c r="Z1229" s="462"/>
      <c r="AA1229" s="462"/>
      <c r="AB1229" s="462"/>
      <c r="AC1229" s="462"/>
      <c r="AD1229" s="462"/>
      <c r="AE1229" s="462"/>
      <c r="AF1229" s="462"/>
      <c r="AG1229" s="462"/>
      <c r="AH1229" s="462"/>
      <c r="AI1229" s="462"/>
    </row>
    <row r="1230" spans="1:35">
      <c r="A1230" s="465"/>
      <c r="B1230" s="465"/>
      <c r="C1230" s="1024"/>
      <c r="D1230" s="1015"/>
      <c r="E1230" s="1015"/>
      <c r="F1230" s="464"/>
      <c r="G1230" s="464"/>
      <c r="H1230" s="464"/>
      <c r="I1230" s="1015"/>
      <c r="J1230" s="465"/>
      <c r="K1230" s="465"/>
      <c r="L1230" s="462"/>
      <c r="M1230" s="462"/>
      <c r="N1230" s="462"/>
      <c r="O1230" s="462"/>
      <c r="P1230" s="462"/>
      <c r="Q1230" s="462"/>
      <c r="R1230" s="462"/>
      <c r="S1230" s="462"/>
      <c r="T1230" s="462"/>
      <c r="U1230" s="462"/>
      <c r="W1230" s="462"/>
      <c r="X1230" s="462"/>
      <c r="Y1230" s="462"/>
      <c r="Z1230" s="462"/>
      <c r="AA1230" s="462"/>
      <c r="AB1230" s="462"/>
      <c r="AC1230" s="462"/>
      <c r="AD1230" s="462"/>
      <c r="AE1230" s="462"/>
      <c r="AF1230" s="462"/>
      <c r="AG1230" s="462"/>
      <c r="AH1230" s="462"/>
      <c r="AI1230" s="462"/>
    </row>
    <row r="1231" spans="1:35">
      <c r="A1231" s="465"/>
      <c r="B1231" s="465"/>
      <c r="C1231" s="1024"/>
      <c r="D1231" s="1015"/>
      <c r="E1231" s="1015"/>
      <c r="F1231" s="464"/>
      <c r="G1231" s="464"/>
      <c r="H1231" s="464"/>
      <c r="I1231" s="1015"/>
      <c r="J1231" s="465"/>
      <c r="K1231" s="465"/>
      <c r="L1231" s="462"/>
      <c r="M1231" s="462"/>
      <c r="N1231" s="462"/>
      <c r="O1231" s="462"/>
      <c r="P1231" s="462"/>
      <c r="Q1231" s="462"/>
      <c r="R1231" s="462"/>
      <c r="S1231" s="462"/>
      <c r="T1231" s="462"/>
      <c r="U1231" s="462"/>
      <c r="W1231" s="462"/>
      <c r="X1231" s="462"/>
      <c r="Y1231" s="462"/>
      <c r="Z1231" s="462"/>
      <c r="AA1231" s="462"/>
      <c r="AB1231" s="462"/>
      <c r="AC1231" s="462"/>
      <c r="AD1231" s="462"/>
      <c r="AE1231" s="462"/>
      <c r="AF1231" s="462"/>
      <c r="AG1231" s="462"/>
      <c r="AH1231" s="462"/>
      <c r="AI1231" s="462"/>
    </row>
    <row r="1232" spans="1:35">
      <c r="A1232" s="465"/>
      <c r="B1232" s="465"/>
      <c r="C1232" s="1024"/>
      <c r="D1232" s="1015"/>
      <c r="E1232" s="1015"/>
      <c r="F1232" s="464"/>
      <c r="G1232" s="464"/>
      <c r="H1232" s="464"/>
      <c r="I1232" s="1015"/>
      <c r="J1232" s="465"/>
      <c r="K1232" s="465"/>
      <c r="L1232" s="462"/>
      <c r="M1232" s="462"/>
      <c r="N1232" s="462"/>
      <c r="O1232" s="462"/>
      <c r="P1232" s="462"/>
      <c r="Q1232" s="462"/>
      <c r="R1232" s="462"/>
      <c r="S1232" s="462"/>
      <c r="T1232" s="462"/>
      <c r="U1232" s="462"/>
      <c r="W1232" s="462"/>
      <c r="X1232" s="462"/>
      <c r="Y1232" s="462"/>
      <c r="Z1232" s="462"/>
      <c r="AA1232" s="462"/>
      <c r="AB1232" s="462"/>
      <c r="AC1232" s="462"/>
      <c r="AD1232" s="462"/>
      <c r="AE1232" s="462"/>
      <c r="AF1232" s="462"/>
      <c r="AG1232" s="462"/>
      <c r="AH1232" s="462"/>
      <c r="AI1232" s="462"/>
    </row>
    <row r="1233" spans="1:35">
      <c r="A1233" s="465"/>
      <c r="B1233" s="465"/>
      <c r="C1233" s="1024"/>
      <c r="D1233" s="1015"/>
      <c r="E1233" s="1015"/>
      <c r="F1233" s="464"/>
      <c r="G1233" s="464"/>
      <c r="H1233" s="464"/>
      <c r="I1233" s="1015"/>
      <c r="J1233" s="465"/>
      <c r="K1233" s="465"/>
      <c r="L1233" s="462"/>
      <c r="M1233" s="462"/>
      <c r="N1233" s="462"/>
      <c r="O1233" s="462"/>
      <c r="P1233" s="462"/>
      <c r="Q1233" s="462"/>
      <c r="R1233" s="462"/>
      <c r="S1233" s="462"/>
      <c r="T1233" s="462"/>
      <c r="U1233" s="462"/>
      <c r="W1233" s="462"/>
      <c r="X1233" s="462"/>
      <c r="Y1233" s="462"/>
      <c r="Z1233" s="462"/>
      <c r="AA1233" s="462"/>
      <c r="AB1233" s="462"/>
      <c r="AC1233" s="462"/>
      <c r="AD1233" s="462"/>
      <c r="AE1233" s="462"/>
      <c r="AF1233" s="462"/>
      <c r="AG1233" s="462"/>
      <c r="AH1233" s="462"/>
      <c r="AI1233" s="462"/>
    </row>
    <row r="1234" spans="1:35">
      <c r="A1234" s="465"/>
      <c r="B1234" s="465"/>
      <c r="C1234" s="1024"/>
      <c r="D1234" s="1015"/>
      <c r="E1234" s="1015"/>
      <c r="F1234" s="464"/>
      <c r="G1234" s="464"/>
      <c r="H1234" s="464"/>
      <c r="I1234" s="1015"/>
      <c r="J1234" s="465"/>
      <c r="K1234" s="465"/>
      <c r="L1234" s="462"/>
      <c r="M1234" s="462"/>
      <c r="N1234" s="462"/>
      <c r="O1234" s="462"/>
      <c r="P1234" s="462"/>
      <c r="Q1234" s="462"/>
      <c r="R1234" s="462"/>
      <c r="S1234" s="462"/>
      <c r="T1234" s="462"/>
      <c r="U1234" s="462"/>
      <c r="W1234" s="462"/>
      <c r="X1234" s="462"/>
      <c r="Y1234" s="462"/>
      <c r="Z1234" s="462"/>
      <c r="AA1234" s="462"/>
      <c r="AB1234" s="462"/>
      <c r="AC1234" s="462"/>
      <c r="AD1234" s="462"/>
      <c r="AE1234" s="462"/>
      <c r="AF1234" s="462"/>
      <c r="AG1234" s="462"/>
      <c r="AH1234" s="462"/>
      <c r="AI1234" s="462"/>
    </row>
    <row r="1235" spans="1:35">
      <c r="A1235" s="465"/>
      <c r="B1235" s="465"/>
      <c r="C1235" s="1024"/>
      <c r="D1235" s="1015"/>
      <c r="E1235" s="1015"/>
      <c r="F1235" s="464"/>
      <c r="G1235" s="464"/>
      <c r="H1235" s="464"/>
      <c r="I1235" s="1015"/>
      <c r="J1235" s="465"/>
      <c r="K1235" s="465"/>
      <c r="L1235" s="462"/>
      <c r="M1235" s="462"/>
      <c r="N1235" s="462"/>
      <c r="O1235" s="462"/>
      <c r="P1235" s="462"/>
      <c r="Q1235" s="462"/>
      <c r="R1235" s="462"/>
      <c r="S1235" s="462"/>
      <c r="T1235" s="462"/>
      <c r="U1235" s="462"/>
      <c r="W1235" s="462"/>
      <c r="X1235" s="462"/>
      <c r="Y1235" s="462"/>
      <c r="Z1235" s="462"/>
      <c r="AA1235" s="462"/>
      <c r="AB1235" s="462"/>
      <c r="AC1235" s="462"/>
      <c r="AD1235" s="462"/>
      <c r="AE1235" s="462"/>
      <c r="AF1235" s="462"/>
      <c r="AG1235" s="462"/>
      <c r="AH1235" s="462"/>
      <c r="AI1235" s="462"/>
    </row>
    <row r="1236" spans="1:35">
      <c r="A1236" s="465"/>
      <c r="B1236" s="465"/>
      <c r="C1236" s="1024"/>
      <c r="D1236" s="1015"/>
      <c r="E1236" s="1015"/>
      <c r="F1236" s="464"/>
      <c r="G1236" s="464"/>
      <c r="H1236" s="464"/>
      <c r="I1236" s="1015"/>
      <c r="J1236" s="465"/>
      <c r="K1236" s="465"/>
      <c r="L1236" s="462"/>
      <c r="M1236" s="462"/>
      <c r="N1236" s="462"/>
      <c r="O1236" s="462"/>
      <c r="P1236" s="462"/>
      <c r="Q1236" s="462"/>
      <c r="R1236" s="462"/>
      <c r="S1236" s="462"/>
      <c r="T1236" s="462"/>
      <c r="U1236" s="462"/>
      <c r="W1236" s="462"/>
      <c r="X1236" s="462"/>
      <c r="Y1236" s="462"/>
      <c r="Z1236" s="462"/>
      <c r="AA1236" s="462"/>
      <c r="AB1236" s="462"/>
      <c r="AC1236" s="462"/>
      <c r="AD1236" s="462"/>
      <c r="AE1236" s="462"/>
      <c r="AF1236" s="462"/>
      <c r="AG1236" s="462"/>
      <c r="AH1236" s="462"/>
      <c r="AI1236" s="462"/>
    </row>
    <row r="1237" spans="1:35">
      <c r="A1237" s="465"/>
      <c r="B1237" s="465"/>
      <c r="C1237" s="1024"/>
      <c r="D1237" s="1015"/>
      <c r="E1237" s="1015"/>
      <c r="F1237" s="464"/>
      <c r="G1237" s="464"/>
      <c r="H1237" s="464"/>
      <c r="I1237" s="1015"/>
      <c r="J1237" s="465"/>
      <c r="K1237" s="465"/>
      <c r="L1237" s="462"/>
      <c r="M1237" s="462"/>
      <c r="N1237" s="462"/>
      <c r="O1237" s="462"/>
      <c r="P1237" s="462"/>
      <c r="Q1237" s="462"/>
      <c r="R1237" s="462"/>
      <c r="S1237" s="462"/>
      <c r="T1237" s="462"/>
      <c r="U1237" s="462"/>
      <c r="W1237" s="462"/>
      <c r="X1237" s="462"/>
      <c r="Y1237" s="462"/>
      <c r="Z1237" s="462"/>
      <c r="AA1237" s="462"/>
      <c r="AB1237" s="462"/>
      <c r="AC1237" s="462"/>
      <c r="AD1237" s="462"/>
      <c r="AE1237" s="462"/>
      <c r="AF1237" s="462"/>
      <c r="AG1237" s="462"/>
      <c r="AH1237" s="462"/>
      <c r="AI1237" s="462"/>
    </row>
    <row r="1238" spans="1:35">
      <c r="A1238" s="465"/>
      <c r="B1238" s="465"/>
      <c r="C1238" s="1024"/>
      <c r="D1238" s="1015"/>
      <c r="E1238" s="1015"/>
      <c r="F1238" s="464"/>
      <c r="G1238" s="464"/>
      <c r="H1238" s="464"/>
      <c r="I1238" s="1015"/>
      <c r="J1238" s="465"/>
      <c r="K1238" s="465"/>
      <c r="L1238" s="462"/>
      <c r="M1238" s="462"/>
      <c r="N1238" s="462"/>
      <c r="O1238" s="462"/>
      <c r="P1238" s="462"/>
      <c r="Q1238" s="462"/>
      <c r="R1238" s="462"/>
      <c r="S1238" s="462"/>
      <c r="T1238" s="462"/>
      <c r="U1238" s="462"/>
      <c r="W1238" s="462"/>
      <c r="X1238" s="462"/>
      <c r="Y1238" s="462"/>
      <c r="Z1238" s="462"/>
      <c r="AA1238" s="462"/>
      <c r="AB1238" s="462"/>
      <c r="AC1238" s="462"/>
      <c r="AD1238" s="462"/>
      <c r="AE1238" s="462"/>
      <c r="AF1238" s="462"/>
      <c r="AG1238" s="462"/>
      <c r="AH1238" s="462"/>
      <c r="AI1238" s="462"/>
    </row>
    <row r="1239" spans="1:35">
      <c r="A1239" s="465"/>
      <c r="B1239" s="465"/>
      <c r="C1239" s="1024"/>
      <c r="D1239" s="1015"/>
      <c r="E1239" s="1015"/>
      <c r="F1239" s="464"/>
      <c r="G1239" s="464"/>
      <c r="H1239" s="464"/>
      <c r="I1239" s="1015"/>
      <c r="J1239" s="465"/>
      <c r="K1239" s="465"/>
      <c r="L1239" s="462"/>
      <c r="M1239" s="462"/>
      <c r="N1239" s="462"/>
      <c r="O1239" s="462"/>
      <c r="P1239" s="462"/>
      <c r="Q1239" s="462"/>
      <c r="R1239" s="462"/>
      <c r="S1239" s="462"/>
      <c r="T1239" s="462"/>
      <c r="U1239" s="462"/>
      <c r="W1239" s="462"/>
      <c r="X1239" s="462"/>
      <c r="Y1239" s="462"/>
      <c r="Z1239" s="462"/>
      <c r="AA1239" s="462"/>
      <c r="AB1239" s="462"/>
      <c r="AC1239" s="462"/>
      <c r="AD1239" s="462"/>
      <c r="AE1239" s="462"/>
      <c r="AF1239" s="462"/>
      <c r="AG1239" s="462"/>
      <c r="AH1239" s="462"/>
      <c r="AI1239" s="462"/>
    </row>
    <row r="1240" spans="1:35">
      <c r="A1240" s="465"/>
      <c r="B1240" s="465"/>
      <c r="C1240" s="1024"/>
      <c r="D1240" s="1015"/>
      <c r="E1240" s="1015"/>
      <c r="F1240" s="464"/>
      <c r="G1240" s="464"/>
      <c r="H1240" s="464"/>
      <c r="I1240" s="1015"/>
      <c r="J1240" s="465"/>
      <c r="K1240" s="465"/>
      <c r="L1240" s="462"/>
      <c r="M1240" s="462"/>
      <c r="N1240" s="462"/>
      <c r="O1240" s="462"/>
      <c r="P1240" s="462"/>
      <c r="Q1240" s="462"/>
      <c r="R1240" s="462"/>
      <c r="S1240" s="462"/>
      <c r="T1240" s="462"/>
      <c r="U1240" s="462"/>
      <c r="W1240" s="462"/>
      <c r="X1240" s="462"/>
      <c r="Y1240" s="462"/>
      <c r="Z1240" s="462"/>
      <c r="AA1240" s="462"/>
      <c r="AB1240" s="462"/>
      <c r="AC1240" s="462"/>
      <c r="AD1240" s="462"/>
      <c r="AE1240" s="462"/>
      <c r="AF1240" s="462"/>
      <c r="AG1240" s="462"/>
      <c r="AH1240" s="462"/>
      <c r="AI1240" s="462"/>
    </row>
    <row r="1241" spans="1:35">
      <c r="A1241" s="465"/>
      <c r="B1241" s="465"/>
      <c r="C1241" s="1024"/>
      <c r="D1241" s="1015"/>
      <c r="E1241" s="1015"/>
      <c r="F1241" s="464"/>
      <c r="G1241" s="464"/>
      <c r="H1241" s="464"/>
      <c r="I1241" s="1015"/>
      <c r="J1241" s="465"/>
      <c r="K1241" s="465"/>
      <c r="L1241" s="462"/>
      <c r="M1241" s="462"/>
      <c r="N1241" s="462"/>
      <c r="O1241" s="462"/>
      <c r="P1241" s="462"/>
      <c r="Q1241" s="462"/>
      <c r="R1241" s="462"/>
      <c r="S1241" s="462"/>
      <c r="T1241" s="462"/>
      <c r="U1241" s="462"/>
      <c r="W1241" s="462"/>
      <c r="X1241" s="462"/>
      <c r="Y1241" s="462"/>
      <c r="Z1241" s="462"/>
      <c r="AA1241" s="462"/>
      <c r="AB1241" s="462"/>
      <c r="AC1241" s="462"/>
      <c r="AD1241" s="462"/>
      <c r="AE1241" s="462"/>
      <c r="AF1241" s="462"/>
      <c r="AG1241" s="462"/>
      <c r="AH1241" s="462"/>
      <c r="AI1241" s="462"/>
    </row>
    <row r="1242" spans="1:35">
      <c r="A1242" s="465"/>
      <c r="B1242" s="465"/>
      <c r="C1242" s="1024"/>
      <c r="D1242" s="1015"/>
      <c r="E1242" s="1015"/>
      <c r="F1242" s="464"/>
      <c r="G1242" s="464"/>
      <c r="H1242" s="464"/>
      <c r="I1242" s="1015"/>
      <c r="J1242" s="465"/>
      <c r="K1242" s="465"/>
      <c r="L1242" s="462"/>
      <c r="M1242" s="462"/>
      <c r="N1242" s="462"/>
      <c r="O1242" s="462"/>
      <c r="P1242" s="462"/>
      <c r="Q1242" s="462"/>
      <c r="R1242" s="462"/>
      <c r="S1242" s="462"/>
      <c r="T1242" s="462"/>
      <c r="U1242" s="462"/>
      <c r="W1242" s="462"/>
      <c r="X1242" s="462"/>
      <c r="Y1242" s="462"/>
      <c r="Z1242" s="462"/>
      <c r="AA1242" s="462"/>
      <c r="AB1242" s="462"/>
      <c r="AC1242" s="462"/>
      <c r="AD1242" s="462"/>
      <c r="AE1242" s="462"/>
      <c r="AF1242" s="462"/>
      <c r="AG1242" s="462"/>
      <c r="AH1242" s="462"/>
      <c r="AI1242" s="462"/>
    </row>
    <row r="1243" spans="1:35">
      <c r="A1243" s="465"/>
      <c r="B1243" s="465"/>
      <c r="C1243" s="1024"/>
      <c r="D1243" s="1015"/>
      <c r="E1243" s="1015"/>
      <c r="F1243" s="464"/>
      <c r="G1243" s="464"/>
      <c r="H1243" s="464"/>
      <c r="I1243" s="1015"/>
      <c r="J1243" s="465"/>
      <c r="K1243" s="465"/>
      <c r="L1243" s="462"/>
      <c r="M1243" s="462"/>
      <c r="N1243" s="462"/>
      <c r="O1243" s="462"/>
      <c r="P1243" s="462"/>
      <c r="Q1243" s="462"/>
      <c r="R1243" s="462"/>
      <c r="S1243" s="462"/>
      <c r="T1243" s="462"/>
      <c r="U1243" s="462"/>
      <c r="W1243" s="462"/>
      <c r="X1243" s="462"/>
      <c r="Y1243" s="462"/>
      <c r="Z1243" s="462"/>
      <c r="AA1243" s="462"/>
      <c r="AB1243" s="462"/>
      <c r="AC1243" s="462"/>
      <c r="AD1243" s="462"/>
      <c r="AE1243" s="462"/>
      <c r="AF1243" s="462"/>
      <c r="AG1243" s="462"/>
      <c r="AH1243" s="462"/>
      <c r="AI1243" s="462"/>
    </row>
    <row r="1244" spans="1:35">
      <c r="A1244" s="465"/>
      <c r="B1244" s="465"/>
      <c r="C1244" s="1024"/>
      <c r="D1244" s="1015"/>
      <c r="E1244" s="1015"/>
      <c r="F1244" s="464"/>
      <c r="G1244" s="464"/>
      <c r="H1244" s="464"/>
      <c r="I1244" s="1015"/>
      <c r="J1244" s="465"/>
      <c r="K1244" s="465"/>
      <c r="L1244" s="462"/>
      <c r="M1244" s="462"/>
      <c r="N1244" s="462"/>
      <c r="O1244" s="462"/>
      <c r="P1244" s="462"/>
      <c r="Q1244" s="462"/>
      <c r="R1244" s="462"/>
      <c r="S1244" s="462"/>
      <c r="T1244" s="462"/>
      <c r="U1244" s="462"/>
      <c r="W1244" s="462"/>
      <c r="X1244" s="462"/>
      <c r="Y1244" s="462"/>
      <c r="Z1244" s="462"/>
      <c r="AA1244" s="462"/>
      <c r="AB1244" s="462"/>
      <c r="AC1244" s="462"/>
      <c r="AD1244" s="462"/>
      <c r="AE1244" s="462"/>
      <c r="AF1244" s="462"/>
      <c r="AG1244" s="462"/>
      <c r="AH1244" s="462"/>
      <c r="AI1244" s="462"/>
    </row>
    <row r="1245" spans="1:35">
      <c r="A1245" s="465"/>
      <c r="B1245" s="465"/>
      <c r="C1245" s="1024"/>
      <c r="D1245" s="1015"/>
      <c r="E1245" s="1015"/>
      <c r="F1245" s="464"/>
      <c r="G1245" s="464"/>
      <c r="H1245" s="464"/>
      <c r="I1245" s="1015"/>
      <c r="J1245" s="465"/>
      <c r="K1245" s="465"/>
      <c r="L1245" s="462"/>
      <c r="M1245" s="462"/>
      <c r="N1245" s="462"/>
      <c r="O1245" s="462"/>
      <c r="P1245" s="462"/>
      <c r="Q1245" s="462"/>
      <c r="R1245" s="462"/>
      <c r="S1245" s="462"/>
      <c r="T1245" s="462"/>
      <c r="U1245" s="462"/>
      <c r="W1245" s="462"/>
      <c r="X1245" s="462"/>
      <c r="Y1245" s="462"/>
      <c r="Z1245" s="462"/>
      <c r="AA1245" s="462"/>
      <c r="AB1245" s="462"/>
      <c r="AC1245" s="462"/>
      <c r="AD1245" s="462"/>
      <c r="AE1245" s="462"/>
      <c r="AF1245" s="462"/>
      <c r="AG1245" s="462"/>
      <c r="AH1245" s="462"/>
      <c r="AI1245" s="462"/>
    </row>
    <row r="1246" spans="1:35">
      <c r="A1246" s="465"/>
      <c r="B1246" s="465"/>
      <c r="C1246" s="1024"/>
      <c r="D1246" s="1015"/>
      <c r="E1246" s="1015"/>
      <c r="F1246" s="464"/>
      <c r="G1246" s="464"/>
      <c r="H1246" s="464"/>
      <c r="I1246" s="1015"/>
      <c r="J1246" s="465"/>
      <c r="K1246" s="465"/>
      <c r="L1246" s="462"/>
      <c r="M1246" s="462"/>
      <c r="N1246" s="462"/>
      <c r="O1246" s="462"/>
      <c r="P1246" s="462"/>
      <c r="Q1246" s="462"/>
      <c r="R1246" s="462"/>
      <c r="S1246" s="462"/>
      <c r="T1246" s="462"/>
      <c r="U1246" s="462"/>
      <c r="W1246" s="462"/>
      <c r="X1246" s="462"/>
      <c r="Y1246" s="462"/>
      <c r="Z1246" s="462"/>
      <c r="AA1246" s="462"/>
      <c r="AB1246" s="462"/>
      <c r="AC1246" s="462"/>
      <c r="AD1246" s="462"/>
      <c r="AE1246" s="462"/>
      <c r="AF1246" s="462"/>
      <c r="AG1246" s="462"/>
      <c r="AH1246" s="462"/>
      <c r="AI1246" s="462"/>
    </row>
    <row r="1247" spans="1:35">
      <c r="A1247" s="465"/>
      <c r="B1247" s="465"/>
      <c r="C1247" s="1024"/>
      <c r="D1247" s="1015"/>
      <c r="E1247" s="1015"/>
      <c r="F1247" s="464"/>
      <c r="G1247" s="464"/>
      <c r="H1247" s="464"/>
      <c r="I1247" s="1015"/>
      <c r="J1247" s="465"/>
      <c r="K1247" s="465"/>
      <c r="L1247" s="462"/>
      <c r="M1247" s="462"/>
      <c r="N1247" s="462"/>
      <c r="O1247" s="462"/>
      <c r="P1247" s="462"/>
      <c r="Q1247" s="462"/>
      <c r="R1247" s="462"/>
      <c r="S1247" s="462"/>
      <c r="T1247" s="462"/>
      <c r="U1247" s="462"/>
      <c r="W1247" s="462"/>
      <c r="X1247" s="462"/>
      <c r="Y1247" s="462"/>
      <c r="Z1247" s="462"/>
      <c r="AA1247" s="462"/>
      <c r="AB1247" s="462"/>
      <c r="AC1247" s="462"/>
      <c r="AD1247" s="462"/>
      <c r="AE1247" s="462"/>
      <c r="AF1247" s="462"/>
      <c r="AG1247" s="462"/>
      <c r="AH1247" s="462"/>
      <c r="AI1247" s="462"/>
    </row>
    <row r="1248" spans="1:35">
      <c r="A1248" s="465"/>
      <c r="B1248" s="465"/>
      <c r="C1248" s="1024"/>
      <c r="D1248" s="1015"/>
      <c r="E1248" s="1015"/>
      <c r="F1248" s="464"/>
      <c r="G1248" s="464"/>
      <c r="H1248" s="464"/>
      <c r="I1248" s="1015"/>
      <c r="J1248" s="465"/>
      <c r="K1248" s="465"/>
      <c r="L1248" s="462"/>
      <c r="M1248" s="462"/>
      <c r="N1248" s="462"/>
      <c r="O1248" s="462"/>
      <c r="P1248" s="462"/>
      <c r="Q1248" s="462"/>
      <c r="R1248" s="462"/>
      <c r="S1248" s="462"/>
      <c r="T1248" s="462"/>
      <c r="U1248" s="462"/>
      <c r="W1248" s="462"/>
      <c r="X1248" s="462"/>
      <c r="Y1248" s="462"/>
      <c r="Z1248" s="462"/>
      <c r="AA1248" s="462"/>
      <c r="AB1248" s="462"/>
      <c r="AC1248" s="462"/>
      <c r="AD1248" s="462"/>
      <c r="AE1248" s="462"/>
      <c r="AF1248" s="462"/>
      <c r="AG1248" s="462"/>
      <c r="AH1248" s="462"/>
      <c r="AI1248" s="462"/>
    </row>
    <row r="1249" spans="1:35">
      <c r="A1249" s="465"/>
      <c r="B1249" s="465"/>
      <c r="C1249" s="1024"/>
      <c r="D1249" s="1015"/>
      <c r="E1249" s="1015"/>
      <c r="F1249" s="464"/>
      <c r="G1249" s="464"/>
      <c r="H1249" s="464"/>
      <c r="I1249" s="1015"/>
      <c r="J1249" s="465"/>
      <c r="K1249" s="465"/>
      <c r="L1249" s="462"/>
      <c r="M1249" s="462"/>
      <c r="N1249" s="462"/>
      <c r="O1249" s="462"/>
      <c r="P1249" s="462"/>
      <c r="Q1249" s="462"/>
      <c r="R1249" s="462"/>
      <c r="S1249" s="462"/>
      <c r="T1249" s="462"/>
      <c r="U1249" s="462"/>
      <c r="W1249" s="462"/>
      <c r="X1249" s="462"/>
      <c r="Y1249" s="462"/>
      <c r="Z1249" s="462"/>
      <c r="AA1249" s="462"/>
      <c r="AB1249" s="462"/>
      <c r="AC1249" s="462"/>
      <c r="AD1249" s="462"/>
      <c r="AE1249" s="462"/>
      <c r="AF1249" s="462"/>
      <c r="AG1249" s="462"/>
      <c r="AH1249" s="462"/>
      <c r="AI1249" s="462"/>
    </row>
    <row r="1250" spans="1:35">
      <c r="A1250" s="465"/>
      <c r="B1250" s="465"/>
      <c r="C1250" s="1024"/>
      <c r="D1250" s="1015"/>
      <c r="E1250" s="1015"/>
      <c r="F1250" s="464"/>
      <c r="G1250" s="464"/>
      <c r="H1250" s="464"/>
      <c r="I1250" s="1015"/>
      <c r="J1250" s="465"/>
      <c r="K1250" s="465"/>
      <c r="L1250" s="462"/>
      <c r="M1250" s="462"/>
      <c r="N1250" s="462"/>
      <c r="O1250" s="462"/>
      <c r="P1250" s="462"/>
      <c r="Q1250" s="462"/>
      <c r="R1250" s="462"/>
      <c r="S1250" s="462"/>
      <c r="T1250" s="462"/>
      <c r="U1250" s="462"/>
      <c r="W1250" s="462"/>
      <c r="X1250" s="462"/>
      <c r="Y1250" s="462"/>
      <c r="Z1250" s="462"/>
      <c r="AA1250" s="462"/>
      <c r="AB1250" s="462"/>
      <c r="AC1250" s="462"/>
      <c r="AD1250" s="462"/>
      <c r="AE1250" s="462"/>
      <c r="AF1250" s="462"/>
      <c r="AG1250" s="462"/>
      <c r="AH1250" s="462"/>
      <c r="AI1250" s="462"/>
    </row>
    <row r="1251" spans="1:35">
      <c r="A1251" s="465"/>
      <c r="B1251" s="465"/>
      <c r="C1251" s="1024"/>
      <c r="D1251" s="1015"/>
      <c r="E1251" s="1015"/>
      <c r="F1251" s="464"/>
      <c r="G1251" s="464"/>
      <c r="H1251" s="464"/>
      <c r="I1251" s="1015"/>
      <c r="J1251" s="465"/>
      <c r="K1251" s="465"/>
      <c r="L1251" s="462"/>
      <c r="M1251" s="462"/>
      <c r="N1251" s="462"/>
      <c r="O1251" s="462"/>
      <c r="P1251" s="462"/>
      <c r="Q1251" s="462"/>
      <c r="R1251" s="462"/>
      <c r="S1251" s="462"/>
      <c r="T1251" s="462"/>
      <c r="U1251" s="462"/>
      <c r="W1251" s="462"/>
      <c r="X1251" s="462"/>
      <c r="Y1251" s="462"/>
      <c r="Z1251" s="462"/>
      <c r="AA1251" s="462"/>
      <c r="AB1251" s="462"/>
      <c r="AC1251" s="462"/>
      <c r="AD1251" s="462"/>
      <c r="AE1251" s="462"/>
      <c r="AF1251" s="462"/>
      <c r="AG1251" s="462"/>
      <c r="AH1251" s="462"/>
      <c r="AI1251" s="462"/>
    </row>
    <row r="1252" spans="1:35">
      <c r="A1252" s="465"/>
      <c r="B1252" s="465"/>
      <c r="C1252" s="1024"/>
      <c r="D1252" s="1015"/>
      <c r="E1252" s="1015"/>
      <c r="F1252" s="464"/>
      <c r="G1252" s="464"/>
      <c r="H1252" s="464"/>
      <c r="I1252" s="1015"/>
      <c r="J1252" s="465"/>
      <c r="K1252" s="465"/>
      <c r="L1252" s="462"/>
      <c r="M1252" s="462"/>
      <c r="N1252" s="462"/>
      <c r="O1252" s="462"/>
      <c r="P1252" s="462"/>
      <c r="Q1252" s="462"/>
      <c r="R1252" s="462"/>
      <c r="S1252" s="462"/>
      <c r="T1252" s="462"/>
      <c r="U1252" s="462"/>
      <c r="W1252" s="462"/>
      <c r="X1252" s="462"/>
      <c r="Y1252" s="462"/>
      <c r="Z1252" s="462"/>
      <c r="AA1252" s="462"/>
      <c r="AB1252" s="462"/>
      <c r="AC1252" s="462"/>
      <c r="AD1252" s="462"/>
      <c r="AE1252" s="462"/>
      <c r="AF1252" s="462"/>
      <c r="AG1252" s="462"/>
      <c r="AH1252" s="462"/>
      <c r="AI1252" s="462"/>
    </row>
    <row r="1253" spans="1:35">
      <c r="A1253" s="465"/>
      <c r="B1253" s="465"/>
      <c r="C1253" s="1024"/>
      <c r="D1253" s="1015"/>
      <c r="E1253" s="1015"/>
      <c r="F1253" s="464"/>
      <c r="G1253" s="464"/>
      <c r="H1253" s="464"/>
      <c r="I1253" s="1015"/>
      <c r="J1253" s="465"/>
      <c r="K1253" s="465"/>
      <c r="L1253" s="462"/>
      <c r="M1253" s="462"/>
      <c r="N1253" s="462"/>
      <c r="O1253" s="462"/>
      <c r="P1253" s="462"/>
      <c r="Q1253" s="462"/>
      <c r="R1253" s="462"/>
      <c r="S1253" s="462"/>
      <c r="T1253" s="462"/>
      <c r="U1253" s="462"/>
      <c r="W1253" s="462"/>
      <c r="X1253" s="462"/>
      <c r="Y1253" s="462"/>
      <c r="Z1253" s="462"/>
      <c r="AA1253" s="462"/>
      <c r="AB1253" s="462"/>
      <c r="AC1253" s="462"/>
      <c r="AD1253" s="462"/>
      <c r="AE1253" s="462"/>
      <c r="AF1253" s="462"/>
      <c r="AG1253" s="462"/>
      <c r="AH1253" s="462"/>
      <c r="AI1253" s="462"/>
    </row>
    <row r="1254" spans="1:35">
      <c r="A1254" s="465"/>
      <c r="B1254" s="465"/>
      <c r="C1254" s="1024"/>
      <c r="D1254" s="1015"/>
      <c r="E1254" s="1015"/>
      <c r="F1254" s="464"/>
      <c r="G1254" s="464"/>
      <c r="H1254" s="464"/>
      <c r="I1254" s="1015"/>
      <c r="J1254" s="465"/>
      <c r="K1254" s="465"/>
      <c r="L1254" s="462"/>
      <c r="M1254" s="462"/>
      <c r="N1254" s="462"/>
      <c r="O1254" s="462"/>
      <c r="P1254" s="462"/>
      <c r="Q1254" s="462"/>
      <c r="R1254" s="462"/>
      <c r="S1254" s="462"/>
      <c r="T1254" s="462"/>
      <c r="U1254" s="462"/>
      <c r="W1254" s="462"/>
      <c r="X1254" s="462"/>
      <c r="Y1254" s="462"/>
      <c r="Z1254" s="462"/>
      <c r="AA1254" s="462"/>
      <c r="AB1254" s="462"/>
      <c r="AC1254" s="462"/>
      <c r="AD1254" s="462"/>
      <c r="AE1254" s="462"/>
      <c r="AF1254" s="462"/>
      <c r="AG1254" s="462"/>
      <c r="AH1254" s="462"/>
      <c r="AI1254" s="462"/>
    </row>
    <row r="1255" spans="1:35">
      <c r="A1255" s="465"/>
      <c r="B1255" s="465"/>
      <c r="C1255" s="1024"/>
      <c r="D1255" s="1015"/>
      <c r="E1255" s="1015"/>
      <c r="F1255" s="464"/>
      <c r="G1255" s="464"/>
      <c r="H1255" s="464"/>
      <c r="I1255" s="1015"/>
      <c r="J1255" s="465"/>
      <c r="K1255" s="465"/>
      <c r="L1255" s="462"/>
      <c r="M1255" s="462"/>
      <c r="N1255" s="462"/>
      <c r="O1255" s="462"/>
      <c r="P1255" s="462"/>
      <c r="Q1255" s="462"/>
      <c r="R1255" s="462"/>
      <c r="S1255" s="462"/>
      <c r="T1255" s="462"/>
      <c r="U1255" s="462"/>
      <c r="W1255" s="462"/>
      <c r="X1255" s="462"/>
      <c r="Y1255" s="462"/>
      <c r="Z1255" s="462"/>
      <c r="AA1255" s="462"/>
      <c r="AB1255" s="462"/>
      <c r="AC1255" s="462"/>
      <c r="AD1255" s="462"/>
      <c r="AE1255" s="462"/>
      <c r="AF1255" s="462"/>
      <c r="AG1255" s="462"/>
      <c r="AH1255" s="462"/>
      <c r="AI1255" s="462"/>
    </row>
    <row r="1256" spans="1:35">
      <c r="A1256" s="465"/>
      <c r="B1256" s="465"/>
      <c r="C1256" s="1024"/>
      <c r="D1256" s="1015"/>
      <c r="E1256" s="1015"/>
      <c r="F1256" s="464"/>
      <c r="G1256" s="464"/>
      <c r="H1256" s="464"/>
      <c r="I1256" s="1015"/>
      <c r="J1256" s="465"/>
      <c r="K1256" s="465"/>
      <c r="L1256" s="462"/>
      <c r="M1256" s="462"/>
      <c r="N1256" s="462"/>
      <c r="O1256" s="462"/>
      <c r="P1256" s="462"/>
      <c r="Q1256" s="462"/>
      <c r="R1256" s="462"/>
      <c r="S1256" s="462"/>
      <c r="T1256" s="462"/>
      <c r="U1256" s="462"/>
      <c r="W1256" s="462"/>
      <c r="X1256" s="462"/>
      <c r="Y1256" s="462"/>
      <c r="Z1256" s="462"/>
      <c r="AA1256" s="462"/>
      <c r="AB1256" s="462"/>
      <c r="AC1256" s="462"/>
      <c r="AD1256" s="462"/>
      <c r="AE1256" s="462"/>
      <c r="AF1256" s="462"/>
      <c r="AG1256" s="462"/>
      <c r="AH1256" s="462"/>
      <c r="AI1256" s="462"/>
    </row>
    <row r="1257" spans="1:35">
      <c r="A1257" s="465"/>
      <c r="B1257" s="465"/>
      <c r="C1257" s="1024"/>
      <c r="D1257" s="1015"/>
      <c r="E1257" s="1015"/>
      <c r="F1257" s="464"/>
      <c r="G1257" s="464"/>
      <c r="H1257" s="464"/>
      <c r="I1257" s="1015"/>
      <c r="J1257" s="465"/>
      <c r="K1257" s="465"/>
      <c r="L1257" s="462"/>
      <c r="M1257" s="462"/>
      <c r="N1257" s="462"/>
      <c r="O1257" s="462"/>
      <c r="P1257" s="462"/>
      <c r="Q1257" s="462"/>
      <c r="R1257" s="462"/>
      <c r="S1257" s="462"/>
      <c r="T1257" s="462"/>
      <c r="U1257" s="462"/>
      <c r="W1257" s="462"/>
      <c r="X1257" s="462"/>
      <c r="Y1257" s="462"/>
      <c r="Z1257" s="462"/>
      <c r="AA1257" s="462"/>
      <c r="AB1257" s="462"/>
      <c r="AC1257" s="462"/>
      <c r="AD1257" s="462"/>
      <c r="AE1257" s="462"/>
      <c r="AF1257" s="462"/>
      <c r="AG1257" s="462"/>
      <c r="AH1257" s="462"/>
      <c r="AI1257" s="462"/>
    </row>
    <row r="1258" spans="1:35">
      <c r="A1258" s="465"/>
      <c r="B1258" s="465"/>
      <c r="C1258" s="1024"/>
      <c r="D1258" s="1015"/>
      <c r="E1258" s="1015"/>
      <c r="F1258" s="464"/>
      <c r="G1258" s="464"/>
      <c r="H1258" s="464"/>
      <c r="I1258" s="1015"/>
      <c r="J1258" s="465"/>
      <c r="K1258" s="465"/>
      <c r="L1258" s="462"/>
      <c r="M1258" s="462"/>
      <c r="N1258" s="462"/>
      <c r="O1258" s="462"/>
      <c r="P1258" s="462"/>
      <c r="Q1258" s="462"/>
      <c r="R1258" s="462"/>
      <c r="S1258" s="462"/>
      <c r="T1258" s="462"/>
      <c r="U1258" s="462"/>
      <c r="W1258" s="462"/>
      <c r="X1258" s="462"/>
      <c r="Y1258" s="462"/>
      <c r="Z1258" s="462"/>
      <c r="AA1258" s="462"/>
      <c r="AB1258" s="462"/>
      <c r="AC1258" s="462"/>
      <c r="AD1258" s="462"/>
      <c r="AE1258" s="462"/>
      <c r="AF1258" s="462"/>
      <c r="AG1258" s="462"/>
      <c r="AH1258" s="462"/>
      <c r="AI1258" s="462"/>
    </row>
    <row r="1259" spans="1:35">
      <c r="A1259" s="465"/>
      <c r="B1259" s="465"/>
      <c r="C1259" s="1024"/>
      <c r="D1259" s="1015"/>
      <c r="E1259" s="1015"/>
      <c r="F1259" s="464"/>
      <c r="G1259" s="464"/>
      <c r="H1259" s="464"/>
      <c r="I1259" s="1015"/>
      <c r="J1259" s="465"/>
      <c r="K1259" s="465"/>
      <c r="L1259" s="462"/>
      <c r="M1259" s="462"/>
      <c r="N1259" s="462"/>
      <c r="O1259" s="462"/>
      <c r="P1259" s="462"/>
      <c r="Q1259" s="462"/>
      <c r="R1259" s="462"/>
      <c r="S1259" s="462"/>
      <c r="T1259" s="462"/>
      <c r="U1259" s="462"/>
      <c r="W1259" s="462"/>
      <c r="X1259" s="462"/>
      <c r="Y1259" s="462"/>
      <c r="Z1259" s="462"/>
      <c r="AA1259" s="462"/>
      <c r="AB1259" s="462"/>
      <c r="AC1259" s="462"/>
      <c r="AD1259" s="462"/>
      <c r="AE1259" s="462"/>
      <c r="AF1259" s="462"/>
      <c r="AG1259" s="462"/>
      <c r="AH1259" s="462"/>
      <c r="AI1259" s="462"/>
    </row>
    <row r="1260" spans="1:35">
      <c r="A1260" s="465"/>
      <c r="B1260" s="465"/>
      <c r="C1260" s="1024"/>
      <c r="D1260" s="1015"/>
      <c r="E1260" s="1015"/>
      <c r="F1260" s="464"/>
      <c r="G1260" s="464"/>
      <c r="H1260" s="464"/>
      <c r="I1260" s="1015"/>
      <c r="J1260" s="465"/>
      <c r="K1260" s="465"/>
      <c r="L1260" s="462"/>
      <c r="M1260" s="462"/>
      <c r="N1260" s="462"/>
      <c r="O1260" s="462"/>
      <c r="P1260" s="462"/>
      <c r="Q1260" s="462"/>
      <c r="R1260" s="462"/>
      <c r="S1260" s="462"/>
      <c r="T1260" s="462"/>
      <c r="U1260" s="462"/>
      <c r="W1260" s="462"/>
      <c r="X1260" s="462"/>
      <c r="Y1260" s="462"/>
      <c r="Z1260" s="462"/>
      <c r="AA1260" s="462"/>
      <c r="AB1260" s="462"/>
      <c r="AC1260" s="462"/>
      <c r="AD1260" s="462"/>
      <c r="AE1260" s="462"/>
      <c r="AF1260" s="462"/>
      <c r="AG1260" s="462"/>
      <c r="AH1260" s="462"/>
      <c r="AI1260" s="462"/>
    </row>
    <row r="1261" spans="1:35">
      <c r="A1261" s="465"/>
      <c r="B1261" s="465"/>
      <c r="C1261" s="1024"/>
      <c r="D1261" s="1015"/>
      <c r="E1261" s="1015"/>
      <c r="F1261" s="464"/>
      <c r="G1261" s="464"/>
      <c r="H1261" s="464"/>
      <c r="I1261" s="1015"/>
      <c r="J1261" s="465"/>
      <c r="K1261" s="465"/>
      <c r="L1261" s="462"/>
      <c r="M1261" s="462"/>
      <c r="N1261" s="462"/>
      <c r="O1261" s="462"/>
      <c r="P1261" s="462"/>
      <c r="Q1261" s="462"/>
      <c r="R1261" s="462"/>
      <c r="S1261" s="462"/>
      <c r="T1261" s="462"/>
      <c r="U1261" s="462"/>
      <c r="W1261" s="462"/>
      <c r="X1261" s="462"/>
      <c r="Y1261" s="462"/>
      <c r="Z1261" s="462"/>
      <c r="AA1261" s="462"/>
      <c r="AB1261" s="462"/>
      <c r="AC1261" s="462"/>
      <c r="AD1261" s="462"/>
      <c r="AE1261" s="462"/>
      <c r="AF1261" s="462"/>
      <c r="AG1261" s="462"/>
      <c r="AH1261" s="462"/>
      <c r="AI1261" s="462"/>
    </row>
    <row r="1262" spans="1:35">
      <c r="A1262" s="465"/>
      <c r="B1262" s="465"/>
      <c r="C1262" s="1024"/>
      <c r="D1262" s="1015"/>
      <c r="E1262" s="1015"/>
      <c r="F1262" s="464"/>
      <c r="G1262" s="464"/>
      <c r="H1262" s="464"/>
      <c r="I1262" s="1015"/>
      <c r="J1262" s="465"/>
      <c r="K1262" s="465"/>
      <c r="L1262" s="462"/>
      <c r="M1262" s="462"/>
      <c r="N1262" s="462"/>
      <c r="O1262" s="462"/>
      <c r="P1262" s="462"/>
      <c r="Q1262" s="462"/>
      <c r="R1262" s="462"/>
      <c r="S1262" s="462"/>
      <c r="T1262" s="462"/>
      <c r="U1262" s="462"/>
      <c r="W1262" s="462"/>
      <c r="X1262" s="462"/>
      <c r="Y1262" s="462"/>
      <c r="Z1262" s="462"/>
      <c r="AA1262" s="462"/>
      <c r="AB1262" s="462"/>
      <c r="AC1262" s="462"/>
      <c r="AD1262" s="462"/>
      <c r="AE1262" s="462"/>
      <c r="AF1262" s="462"/>
      <c r="AG1262" s="462"/>
      <c r="AH1262" s="462"/>
      <c r="AI1262" s="462"/>
    </row>
    <row r="1263" spans="1:35">
      <c r="A1263" s="465"/>
      <c r="B1263" s="465"/>
      <c r="C1263" s="1024"/>
      <c r="D1263" s="1015"/>
      <c r="E1263" s="1015"/>
      <c r="F1263" s="464"/>
      <c r="G1263" s="464"/>
      <c r="H1263" s="464"/>
      <c r="I1263" s="1015"/>
      <c r="J1263" s="465"/>
      <c r="K1263" s="465"/>
      <c r="L1263" s="462"/>
      <c r="M1263" s="462"/>
      <c r="N1263" s="462"/>
      <c r="O1263" s="462"/>
      <c r="P1263" s="462"/>
      <c r="Q1263" s="462"/>
      <c r="R1263" s="462"/>
      <c r="S1263" s="462"/>
      <c r="T1263" s="462"/>
      <c r="U1263" s="462"/>
      <c r="W1263" s="462"/>
      <c r="X1263" s="462"/>
      <c r="Y1263" s="462"/>
      <c r="Z1263" s="462"/>
      <c r="AA1263" s="462"/>
      <c r="AB1263" s="462"/>
      <c r="AC1263" s="462"/>
      <c r="AD1263" s="462"/>
      <c r="AE1263" s="462"/>
      <c r="AF1263" s="462"/>
      <c r="AG1263" s="462"/>
      <c r="AH1263" s="462"/>
      <c r="AI1263" s="462"/>
    </row>
    <row r="1264" spans="1:35">
      <c r="A1264" s="465"/>
      <c r="B1264" s="465"/>
      <c r="C1264" s="1024"/>
      <c r="D1264" s="1015"/>
      <c r="E1264" s="1015"/>
      <c r="F1264" s="464"/>
      <c r="G1264" s="464"/>
      <c r="H1264" s="464"/>
      <c r="I1264" s="1015"/>
      <c r="J1264" s="465"/>
      <c r="K1264" s="465"/>
      <c r="L1264" s="462"/>
      <c r="M1264" s="462"/>
      <c r="N1264" s="462"/>
      <c r="O1264" s="462"/>
      <c r="P1264" s="462"/>
      <c r="Q1264" s="462"/>
      <c r="R1264" s="462"/>
      <c r="S1264" s="462"/>
      <c r="T1264" s="462"/>
      <c r="U1264" s="462"/>
      <c r="W1264" s="462"/>
      <c r="X1264" s="462"/>
      <c r="Y1264" s="462"/>
      <c r="Z1264" s="462"/>
      <c r="AA1264" s="462"/>
      <c r="AB1264" s="462"/>
      <c r="AC1264" s="462"/>
      <c r="AD1264" s="462"/>
      <c r="AE1264" s="462"/>
      <c r="AF1264" s="462"/>
      <c r="AG1264" s="462"/>
      <c r="AH1264" s="462"/>
      <c r="AI1264" s="462"/>
    </row>
    <row r="1265" spans="1:35">
      <c r="A1265" s="465"/>
      <c r="B1265" s="465"/>
      <c r="C1265" s="1024"/>
      <c r="D1265" s="1015"/>
      <c r="E1265" s="1015"/>
      <c r="F1265" s="464"/>
      <c r="G1265" s="464"/>
      <c r="H1265" s="464"/>
      <c r="I1265" s="1015"/>
      <c r="J1265" s="465"/>
      <c r="K1265" s="465"/>
      <c r="L1265" s="462"/>
      <c r="M1265" s="462"/>
      <c r="N1265" s="462"/>
      <c r="O1265" s="462"/>
      <c r="P1265" s="462"/>
      <c r="Q1265" s="462"/>
      <c r="R1265" s="462"/>
      <c r="S1265" s="462"/>
      <c r="T1265" s="462"/>
      <c r="U1265" s="462"/>
      <c r="W1265" s="462"/>
      <c r="X1265" s="462"/>
      <c r="Y1265" s="462"/>
      <c r="Z1265" s="462"/>
      <c r="AA1265" s="462"/>
      <c r="AB1265" s="462"/>
      <c r="AC1265" s="462"/>
      <c r="AD1265" s="462"/>
      <c r="AE1265" s="462"/>
      <c r="AF1265" s="462"/>
      <c r="AG1265" s="462"/>
      <c r="AH1265" s="462"/>
      <c r="AI1265" s="462"/>
    </row>
    <row r="1266" spans="1:35">
      <c r="A1266" s="465"/>
      <c r="B1266" s="465"/>
      <c r="C1266" s="1024"/>
      <c r="D1266" s="1015"/>
      <c r="E1266" s="1015"/>
      <c r="F1266" s="464"/>
      <c r="G1266" s="464"/>
      <c r="H1266" s="464"/>
      <c r="I1266" s="1015"/>
      <c r="J1266" s="465"/>
      <c r="K1266" s="465"/>
      <c r="L1266" s="462"/>
      <c r="M1266" s="462"/>
      <c r="N1266" s="462"/>
      <c r="O1266" s="462"/>
      <c r="P1266" s="462"/>
      <c r="Q1266" s="462"/>
      <c r="R1266" s="462"/>
      <c r="S1266" s="462"/>
      <c r="T1266" s="462"/>
      <c r="U1266" s="462"/>
      <c r="W1266" s="462"/>
      <c r="X1266" s="462"/>
      <c r="Y1266" s="462"/>
      <c r="Z1266" s="462"/>
      <c r="AA1266" s="462"/>
      <c r="AB1266" s="462"/>
      <c r="AC1266" s="462"/>
      <c r="AD1266" s="462"/>
      <c r="AE1266" s="462"/>
      <c r="AF1266" s="462"/>
      <c r="AG1266" s="462"/>
      <c r="AH1266" s="462"/>
      <c r="AI1266" s="462"/>
    </row>
    <row r="1267" spans="1:35">
      <c r="A1267" s="465"/>
      <c r="B1267" s="465"/>
      <c r="C1267" s="1024"/>
      <c r="D1267" s="1015"/>
      <c r="E1267" s="1015"/>
      <c r="F1267" s="464"/>
      <c r="G1267" s="464"/>
      <c r="H1267" s="464"/>
      <c r="I1267" s="1015"/>
      <c r="J1267" s="465"/>
      <c r="K1267" s="465"/>
      <c r="L1267" s="462"/>
      <c r="M1267" s="462"/>
      <c r="N1267" s="462"/>
      <c r="O1267" s="462"/>
      <c r="P1267" s="462"/>
      <c r="Q1267" s="462"/>
      <c r="R1267" s="462"/>
      <c r="S1267" s="462"/>
      <c r="T1267" s="462"/>
      <c r="U1267" s="462"/>
      <c r="W1267" s="462"/>
      <c r="X1267" s="462"/>
      <c r="Y1267" s="462"/>
      <c r="Z1267" s="462"/>
      <c r="AA1267" s="462"/>
      <c r="AB1267" s="462"/>
      <c r="AC1267" s="462"/>
      <c r="AD1267" s="462"/>
      <c r="AE1267" s="462"/>
      <c r="AF1267" s="462"/>
      <c r="AG1267" s="462"/>
      <c r="AH1267" s="462"/>
      <c r="AI1267" s="462"/>
    </row>
    <row r="1268" spans="1:35">
      <c r="A1268" s="465"/>
      <c r="B1268" s="465"/>
      <c r="C1268" s="1024"/>
      <c r="D1268" s="1015"/>
      <c r="E1268" s="1015"/>
      <c r="F1268" s="464"/>
      <c r="G1268" s="464"/>
      <c r="H1268" s="464"/>
      <c r="I1268" s="1015"/>
      <c r="J1268" s="465"/>
      <c r="K1268" s="465"/>
      <c r="L1268" s="462"/>
      <c r="M1268" s="462"/>
      <c r="N1268" s="462"/>
      <c r="O1268" s="462"/>
      <c r="P1268" s="462"/>
      <c r="Q1268" s="462"/>
      <c r="R1268" s="462"/>
      <c r="S1268" s="462"/>
      <c r="T1268" s="462"/>
      <c r="U1268" s="462"/>
      <c r="W1268" s="462"/>
      <c r="X1268" s="462"/>
      <c r="Y1268" s="462"/>
      <c r="Z1268" s="462"/>
      <c r="AA1268" s="462"/>
      <c r="AB1268" s="462"/>
      <c r="AC1268" s="462"/>
      <c r="AD1268" s="462"/>
      <c r="AE1268" s="462"/>
      <c r="AF1268" s="462"/>
      <c r="AG1268" s="462"/>
      <c r="AH1268" s="462"/>
      <c r="AI1268" s="462"/>
    </row>
    <row r="1269" spans="1:35">
      <c r="A1269" s="465"/>
      <c r="B1269" s="465"/>
      <c r="C1269" s="1024"/>
      <c r="D1269" s="1015"/>
      <c r="E1269" s="1015"/>
      <c r="F1269" s="464"/>
      <c r="G1269" s="464"/>
      <c r="H1269" s="464"/>
      <c r="I1269" s="1015"/>
      <c r="J1269" s="465"/>
      <c r="K1269" s="465"/>
      <c r="L1269" s="462"/>
      <c r="M1269" s="462"/>
      <c r="N1269" s="462"/>
      <c r="O1269" s="462"/>
      <c r="P1269" s="462"/>
      <c r="Q1269" s="462"/>
      <c r="R1269" s="462"/>
      <c r="S1269" s="462"/>
      <c r="T1269" s="462"/>
      <c r="U1269" s="462"/>
      <c r="W1269" s="462"/>
      <c r="X1269" s="462"/>
      <c r="Y1269" s="462"/>
      <c r="Z1269" s="462"/>
      <c r="AA1269" s="462"/>
      <c r="AB1269" s="462"/>
      <c r="AC1269" s="462"/>
      <c r="AD1269" s="462"/>
      <c r="AE1269" s="462"/>
      <c r="AF1269" s="462"/>
      <c r="AG1269" s="462"/>
      <c r="AH1269" s="462"/>
      <c r="AI1269" s="462"/>
    </row>
    <row r="1270" spans="1:35">
      <c r="A1270" s="465"/>
      <c r="B1270" s="465"/>
      <c r="C1270" s="1024"/>
      <c r="D1270" s="1015"/>
      <c r="E1270" s="1015"/>
      <c r="F1270" s="464"/>
      <c r="G1270" s="464"/>
      <c r="H1270" s="464"/>
      <c r="I1270" s="1015"/>
      <c r="J1270" s="465"/>
      <c r="K1270" s="465"/>
      <c r="L1270" s="462"/>
      <c r="M1270" s="462"/>
      <c r="N1270" s="462"/>
      <c r="O1270" s="462"/>
      <c r="P1270" s="462"/>
      <c r="Q1270" s="462"/>
      <c r="R1270" s="462"/>
      <c r="S1270" s="462"/>
      <c r="T1270" s="462"/>
      <c r="U1270" s="462"/>
      <c r="W1270" s="462"/>
      <c r="X1270" s="462"/>
      <c r="Y1270" s="462"/>
      <c r="Z1270" s="462"/>
      <c r="AA1270" s="462"/>
      <c r="AB1270" s="462"/>
      <c r="AC1270" s="462"/>
      <c r="AD1270" s="462"/>
      <c r="AE1270" s="462"/>
      <c r="AF1270" s="462"/>
      <c r="AG1270" s="462"/>
      <c r="AH1270" s="462"/>
      <c r="AI1270" s="462"/>
    </row>
    <row r="1271" spans="1:35">
      <c r="A1271" s="465"/>
      <c r="B1271" s="465"/>
      <c r="C1271" s="1024"/>
      <c r="D1271" s="1015"/>
      <c r="E1271" s="1015"/>
      <c r="F1271" s="464"/>
      <c r="G1271" s="464"/>
      <c r="H1271" s="464"/>
      <c r="I1271" s="1015"/>
      <c r="J1271" s="465"/>
      <c r="K1271" s="465"/>
      <c r="L1271" s="462"/>
      <c r="M1271" s="462"/>
      <c r="N1271" s="462"/>
      <c r="O1271" s="462"/>
      <c r="P1271" s="462"/>
      <c r="Q1271" s="462"/>
      <c r="R1271" s="462"/>
      <c r="S1271" s="462"/>
      <c r="T1271" s="462"/>
      <c r="U1271" s="462"/>
      <c r="W1271" s="462"/>
      <c r="X1271" s="462"/>
      <c r="Y1271" s="462"/>
      <c r="Z1271" s="462"/>
      <c r="AA1271" s="462"/>
      <c r="AB1271" s="462"/>
      <c r="AC1271" s="462"/>
      <c r="AD1271" s="462"/>
      <c r="AE1271" s="462"/>
      <c r="AF1271" s="462"/>
      <c r="AG1271" s="462"/>
      <c r="AH1271" s="462"/>
      <c r="AI1271" s="462"/>
    </row>
    <row r="1272" spans="1:35">
      <c r="A1272" s="465"/>
      <c r="B1272" s="465"/>
      <c r="C1272" s="1024"/>
      <c r="D1272" s="1015"/>
      <c r="E1272" s="1015"/>
      <c r="F1272" s="464"/>
      <c r="G1272" s="464"/>
      <c r="H1272" s="464"/>
      <c r="I1272" s="1015"/>
      <c r="J1272" s="465"/>
      <c r="K1272" s="465"/>
      <c r="L1272" s="462"/>
      <c r="M1272" s="462"/>
      <c r="N1272" s="462"/>
      <c r="O1272" s="462"/>
      <c r="P1272" s="462"/>
      <c r="Q1272" s="462"/>
      <c r="R1272" s="462"/>
      <c r="S1272" s="462"/>
      <c r="T1272" s="462"/>
      <c r="U1272" s="462"/>
      <c r="W1272" s="462"/>
      <c r="X1272" s="462"/>
      <c r="Y1272" s="462"/>
      <c r="Z1272" s="462"/>
      <c r="AA1272" s="462"/>
      <c r="AB1272" s="462"/>
      <c r="AC1272" s="462"/>
      <c r="AD1272" s="462"/>
      <c r="AE1272" s="462"/>
      <c r="AF1272" s="462"/>
      <c r="AG1272" s="462"/>
      <c r="AH1272" s="462"/>
      <c r="AI1272" s="462"/>
    </row>
    <row r="1273" spans="1:35">
      <c r="A1273" s="465"/>
      <c r="B1273" s="465"/>
      <c r="C1273" s="1024"/>
      <c r="D1273" s="1015"/>
      <c r="E1273" s="1015"/>
      <c r="F1273" s="464"/>
      <c r="G1273" s="464"/>
      <c r="H1273" s="464"/>
      <c r="I1273" s="1015"/>
      <c r="J1273" s="465"/>
      <c r="K1273" s="465"/>
      <c r="L1273" s="462"/>
      <c r="M1273" s="462"/>
      <c r="N1273" s="462"/>
      <c r="O1273" s="462"/>
      <c r="P1273" s="462"/>
      <c r="Q1273" s="462"/>
      <c r="R1273" s="462"/>
      <c r="S1273" s="462"/>
      <c r="T1273" s="462"/>
      <c r="U1273" s="462"/>
      <c r="W1273" s="462"/>
      <c r="X1273" s="462"/>
      <c r="Y1273" s="462"/>
      <c r="Z1273" s="462"/>
      <c r="AA1273" s="462"/>
      <c r="AB1273" s="462"/>
      <c r="AC1273" s="462"/>
      <c r="AD1273" s="462"/>
      <c r="AE1273" s="462"/>
      <c r="AF1273" s="462"/>
      <c r="AG1273" s="462"/>
      <c r="AH1273" s="462"/>
      <c r="AI1273" s="462"/>
    </row>
    <row r="1274" spans="1:35">
      <c r="A1274" s="465"/>
      <c r="B1274" s="465"/>
      <c r="C1274" s="1024"/>
      <c r="D1274" s="1015"/>
      <c r="E1274" s="1015"/>
      <c r="F1274" s="464"/>
      <c r="G1274" s="464"/>
      <c r="H1274" s="464"/>
      <c r="I1274" s="1015"/>
      <c r="J1274" s="465"/>
      <c r="K1274" s="465"/>
      <c r="L1274" s="462"/>
      <c r="M1274" s="462"/>
      <c r="N1274" s="462"/>
      <c r="O1274" s="462"/>
      <c r="P1274" s="462"/>
      <c r="Q1274" s="462"/>
      <c r="R1274" s="462"/>
      <c r="S1274" s="462"/>
      <c r="T1274" s="462"/>
      <c r="U1274" s="462"/>
      <c r="W1274" s="462"/>
      <c r="X1274" s="462"/>
      <c r="Y1274" s="462"/>
      <c r="Z1274" s="462"/>
      <c r="AA1274" s="462"/>
      <c r="AB1274" s="462"/>
      <c r="AC1274" s="462"/>
      <c r="AD1274" s="462"/>
      <c r="AE1274" s="462"/>
      <c r="AF1274" s="462"/>
      <c r="AG1274" s="462"/>
      <c r="AH1274" s="462"/>
      <c r="AI1274" s="462"/>
    </row>
    <row r="1275" spans="1:35">
      <c r="A1275" s="465"/>
      <c r="B1275" s="465"/>
      <c r="C1275" s="1024"/>
      <c r="D1275" s="1015"/>
      <c r="E1275" s="1015"/>
      <c r="F1275" s="464"/>
      <c r="G1275" s="464"/>
      <c r="H1275" s="464"/>
      <c r="I1275" s="1015"/>
      <c r="J1275" s="465"/>
      <c r="K1275" s="465"/>
      <c r="L1275" s="462"/>
      <c r="M1275" s="462"/>
      <c r="N1275" s="462"/>
      <c r="O1275" s="462"/>
      <c r="P1275" s="462"/>
      <c r="Q1275" s="462"/>
      <c r="R1275" s="462"/>
      <c r="S1275" s="462"/>
      <c r="T1275" s="462"/>
      <c r="U1275" s="462"/>
      <c r="W1275" s="462"/>
      <c r="X1275" s="462"/>
      <c r="Y1275" s="462"/>
      <c r="Z1275" s="462"/>
      <c r="AA1275" s="462"/>
      <c r="AB1275" s="462"/>
      <c r="AC1275" s="462"/>
      <c r="AD1275" s="462"/>
      <c r="AE1275" s="462"/>
      <c r="AF1275" s="462"/>
      <c r="AG1275" s="462"/>
      <c r="AH1275" s="462"/>
      <c r="AI1275" s="462"/>
    </row>
    <row r="1276" spans="1:35">
      <c r="A1276" s="465"/>
      <c r="B1276" s="465"/>
      <c r="C1276" s="1024"/>
      <c r="D1276" s="1015"/>
      <c r="E1276" s="1015"/>
      <c r="F1276" s="464"/>
      <c r="G1276" s="464"/>
      <c r="H1276" s="464"/>
      <c r="I1276" s="1015"/>
      <c r="J1276" s="465"/>
      <c r="K1276" s="465"/>
      <c r="L1276" s="462"/>
      <c r="M1276" s="462"/>
      <c r="N1276" s="462"/>
      <c r="O1276" s="462"/>
      <c r="P1276" s="462"/>
      <c r="Q1276" s="462"/>
      <c r="R1276" s="462"/>
      <c r="S1276" s="462"/>
      <c r="T1276" s="462"/>
      <c r="U1276" s="462"/>
      <c r="W1276" s="462"/>
      <c r="X1276" s="462"/>
      <c r="Y1276" s="462"/>
      <c r="Z1276" s="462"/>
      <c r="AA1276" s="462"/>
      <c r="AB1276" s="462"/>
      <c r="AC1276" s="462"/>
      <c r="AD1276" s="462"/>
      <c r="AE1276" s="462"/>
      <c r="AF1276" s="462"/>
      <c r="AG1276" s="462"/>
      <c r="AH1276" s="462"/>
      <c r="AI1276" s="462"/>
    </row>
    <row r="1277" spans="1:35">
      <c r="A1277" s="465"/>
      <c r="B1277" s="465"/>
      <c r="C1277" s="1024"/>
      <c r="D1277" s="1015"/>
      <c r="E1277" s="1015"/>
      <c r="F1277" s="464"/>
      <c r="G1277" s="464"/>
      <c r="H1277" s="464"/>
      <c r="I1277" s="1015"/>
      <c r="J1277" s="465"/>
      <c r="K1277" s="465"/>
      <c r="L1277" s="462"/>
      <c r="M1277" s="462"/>
      <c r="N1277" s="462"/>
      <c r="O1277" s="462"/>
      <c r="P1277" s="462"/>
      <c r="Q1277" s="462"/>
      <c r="R1277" s="462"/>
      <c r="S1277" s="462"/>
      <c r="T1277" s="462"/>
      <c r="U1277" s="462"/>
      <c r="W1277" s="462"/>
      <c r="X1277" s="462"/>
      <c r="Y1277" s="462"/>
      <c r="Z1277" s="462"/>
      <c r="AA1277" s="462"/>
      <c r="AB1277" s="462"/>
      <c r="AC1277" s="462"/>
      <c r="AD1277" s="462"/>
      <c r="AE1277" s="462"/>
      <c r="AF1277" s="462"/>
      <c r="AG1277" s="462"/>
      <c r="AH1277" s="462"/>
      <c r="AI1277" s="462"/>
    </row>
    <row r="1278" spans="1:35">
      <c r="A1278" s="465"/>
      <c r="B1278" s="465"/>
      <c r="C1278" s="1024"/>
      <c r="D1278" s="1015"/>
      <c r="E1278" s="1015"/>
      <c r="F1278" s="464"/>
      <c r="G1278" s="464"/>
      <c r="H1278" s="464"/>
      <c r="I1278" s="1015"/>
      <c r="J1278" s="465"/>
      <c r="K1278" s="465"/>
      <c r="L1278" s="462"/>
      <c r="M1278" s="462"/>
      <c r="N1278" s="462"/>
      <c r="O1278" s="462"/>
      <c r="P1278" s="462"/>
      <c r="Q1278" s="462"/>
      <c r="R1278" s="462"/>
      <c r="S1278" s="462"/>
      <c r="T1278" s="462"/>
      <c r="U1278" s="462"/>
      <c r="W1278" s="462"/>
      <c r="X1278" s="462"/>
      <c r="Y1278" s="462"/>
      <c r="Z1278" s="462"/>
      <c r="AA1278" s="462"/>
      <c r="AB1278" s="462"/>
      <c r="AC1278" s="462"/>
      <c r="AD1278" s="462"/>
      <c r="AE1278" s="462"/>
      <c r="AF1278" s="462"/>
      <c r="AG1278" s="462"/>
      <c r="AH1278" s="462"/>
      <c r="AI1278" s="462"/>
    </row>
    <row r="1279" spans="1:35">
      <c r="A1279" s="465"/>
      <c r="B1279" s="465"/>
      <c r="C1279" s="1024"/>
      <c r="D1279" s="1015"/>
      <c r="E1279" s="1015"/>
      <c r="F1279" s="464"/>
      <c r="G1279" s="464"/>
      <c r="H1279" s="464"/>
      <c r="I1279" s="1015"/>
      <c r="J1279" s="465"/>
      <c r="K1279" s="465"/>
      <c r="L1279" s="462"/>
      <c r="M1279" s="462"/>
      <c r="N1279" s="462"/>
      <c r="O1279" s="462"/>
      <c r="P1279" s="462"/>
      <c r="Q1279" s="462"/>
      <c r="R1279" s="462"/>
      <c r="S1279" s="462"/>
      <c r="T1279" s="462"/>
      <c r="U1279" s="462"/>
      <c r="W1279" s="462"/>
      <c r="X1279" s="462"/>
      <c r="Y1279" s="462"/>
      <c r="Z1279" s="462"/>
      <c r="AA1279" s="462"/>
      <c r="AB1279" s="462"/>
      <c r="AC1279" s="462"/>
      <c r="AD1279" s="462"/>
      <c r="AE1279" s="462"/>
      <c r="AF1279" s="462"/>
      <c r="AG1279" s="462"/>
      <c r="AH1279" s="462"/>
      <c r="AI1279" s="462"/>
    </row>
    <row r="1280" spans="1:35">
      <c r="A1280" s="465"/>
      <c r="B1280" s="465"/>
      <c r="C1280" s="1024"/>
      <c r="D1280" s="1015"/>
      <c r="E1280" s="1015"/>
      <c r="F1280" s="926"/>
      <c r="G1280" s="926"/>
      <c r="H1280" s="926"/>
      <c r="I1280" s="1015"/>
      <c r="J1280" s="465"/>
      <c r="K1280" s="465"/>
      <c r="L1280" s="462"/>
      <c r="M1280" s="462"/>
      <c r="N1280" s="462"/>
      <c r="O1280" s="462"/>
      <c r="P1280" s="462"/>
      <c r="Q1280" s="462"/>
      <c r="R1280" s="462"/>
      <c r="S1280" s="462"/>
      <c r="T1280" s="462"/>
      <c r="U1280" s="462"/>
      <c r="W1280" s="462"/>
      <c r="X1280" s="462"/>
      <c r="Y1280" s="462"/>
      <c r="Z1280" s="462"/>
      <c r="AA1280" s="462"/>
      <c r="AB1280" s="462"/>
      <c r="AC1280" s="462"/>
      <c r="AD1280" s="462"/>
      <c r="AE1280" s="462"/>
      <c r="AF1280" s="462"/>
      <c r="AG1280" s="462"/>
      <c r="AH1280" s="462"/>
      <c r="AI1280" s="462"/>
    </row>
    <row r="1281" spans="1:35">
      <c r="A1281" s="465"/>
      <c r="B1281" s="465"/>
      <c r="C1281" s="1024"/>
      <c r="D1281" s="1015"/>
      <c r="E1281" s="1015"/>
      <c r="F1281" s="926"/>
      <c r="G1281" s="926"/>
      <c r="H1281" s="926"/>
      <c r="I1281" s="1015"/>
      <c r="J1281" s="465"/>
      <c r="K1281" s="465"/>
      <c r="L1281" s="462"/>
      <c r="M1281" s="462"/>
      <c r="N1281" s="462"/>
      <c r="O1281" s="462"/>
      <c r="P1281" s="462"/>
      <c r="Q1281" s="462"/>
      <c r="R1281" s="462"/>
      <c r="S1281" s="462"/>
      <c r="T1281" s="462"/>
      <c r="U1281" s="462"/>
      <c r="W1281" s="462"/>
      <c r="X1281" s="462"/>
      <c r="Y1281" s="462"/>
      <c r="Z1281" s="462"/>
      <c r="AA1281" s="462"/>
      <c r="AB1281" s="462"/>
      <c r="AC1281" s="462"/>
      <c r="AD1281" s="462"/>
      <c r="AE1281" s="462"/>
      <c r="AF1281" s="462"/>
      <c r="AG1281" s="462"/>
      <c r="AH1281" s="462"/>
      <c r="AI1281" s="462"/>
    </row>
    <row r="1282" spans="1:35">
      <c r="A1282" s="465"/>
      <c r="B1282" s="465"/>
      <c r="C1282" s="1024"/>
      <c r="D1282" s="1015"/>
      <c r="E1282" s="1015"/>
      <c r="F1282" s="926"/>
      <c r="G1282" s="926"/>
      <c r="H1282" s="926"/>
      <c r="I1282" s="1015"/>
      <c r="J1282" s="465"/>
      <c r="K1282" s="465"/>
      <c r="L1282" s="462"/>
      <c r="M1282" s="462"/>
      <c r="N1282" s="462"/>
      <c r="O1282" s="462"/>
      <c r="P1282" s="462"/>
      <c r="Q1282" s="462"/>
      <c r="R1282" s="462"/>
      <c r="S1282" s="462"/>
      <c r="T1282" s="462"/>
      <c r="U1282" s="462"/>
      <c r="W1282" s="462"/>
      <c r="X1282" s="462"/>
      <c r="Y1282" s="462"/>
      <c r="Z1282" s="462"/>
      <c r="AA1282" s="462"/>
      <c r="AB1282" s="462"/>
      <c r="AC1282" s="462"/>
      <c r="AD1282" s="462"/>
      <c r="AE1282" s="462"/>
      <c r="AF1282" s="462"/>
      <c r="AG1282" s="462"/>
      <c r="AH1282" s="462"/>
      <c r="AI1282" s="462"/>
    </row>
    <row r="1283" spans="1:35">
      <c r="A1283" s="465"/>
      <c r="B1283" s="465"/>
      <c r="C1283" s="1024"/>
      <c r="D1283" s="1015"/>
      <c r="E1283" s="1015"/>
      <c r="F1283" s="926"/>
      <c r="G1283" s="926"/>
      <c r="H1283" s="926"/>
      <c r="I1283" s="1015"/>
      <c r="J1283" s="465"/>
      <c r="K1283" s="465"/>
      <c r="L1283" s="462"/>
      <c r="M1283" s="462"/>
      <c r="N1283" s="462"/>
      <c r="O1283" s="462"/>
      <c r="P1283" s="462"/>
      <c r="Q1283" s="462"/>
      <c r="R1283" s="462"/>
      <c r="S1283" s="462"/>
      <c r="T1283" s="462"/>
      <c r="U1283" s="462"/>
      <c r="W1283" s="462"/>
      <c r="X1283" s="462"/>
      <c r="Y1283" s="462"/>
      <c r="Z1283" s="462"/>
      <c r="AA1283" s="462"/>
      <c r="AB1283" s="462"/>
      <c r="AC1283" s="462"/>
      <c r="AD1283" s="462"/>
      <c r="AE1283" s="462"/>
      <c r="AF1283" s="462"/>
      <c r="AG1283" s="462"/>
      <c r="AH1283" s="462"/>
      <c r="AI1283" s="462"/>
    </row>
    <row r="1284" spans="1:35">
      <c r="A1284" s="465"/>
      <c r="B1284" s="465"/>
      <c r="C1284" s="1024"/>
      <c r="D1284" s="1015"/>
      <c r="E1284" s="1015"/>
      <c r="F1284" s="926"/>
      <c r="G1284" s="926"/>
      <c r="H1284" s="926"/>
      <c r="I1284" s="1015"/>
      <c r="J1284" s="465"/>
      <c r="K1284" s="465"/>
      <c r="L1284" s="462"/>
      <c r="M1284" s="462"/>
      <c r="N1284" s="462"/>
      <c r="O1284" s="462"/>
      <c r="P1284" s="462"/>
      <c r="Q1284" s="462"/>
      <c r="R1284" s="462"/>
      <c r="S1284" s="462"/>
      <c r="T1284" s="462"/>
      <c r="U1284" s="462"/>
      <c r="W1284" s="462"/>
      <c r="X1284" s="462"/>
      <c r="Y1284" s="462"/>
      <c r="Z1284" s="462"/>
      <c r="AA1284" s="462"/>
      <c r="AB1284" s="462"/>
      <c r="AC1284" s="462"/>
      <c r="AD1284" s="462"/>
      <c r="AE1284" s="462"/>
      <c r="AF1284" s="462"/>
      <c r="AG1284" s="462"/>
      <c r="AH1284" s="462"/>
      <c r="AI1284" s="462"/>
    </row>
    <row r="1285" spans="1:35">
      <c r="A1285" s="465"/>
      <c r="B1285" s="465"/>
      <c r="C1285" s="1024"/>
      <c r="D1285" s="1015"/>
      <c r="E1285" s="1015"/>
      <c r="F1285" s="926"/>
      <c r="G1285" s="926"/>
      <c r="H1285" s="926"/>
      <c r="I1285" s="1015"/>
      <c r="J1285" s="465"/>
      <c r="K1285" s="465"/>
      <c r="L1285" s="462"/>
      <c r="M1285" s="462"/>
      <c r="N1285" s="462"/>
      <c r="O1285" s="462"/>
      <c r="P1285" s="462"/>
      <c r="Q1285" s="462"/>
      <c r="R1285" s="462"/>
      <c r="S1285" s="462"/>
      <c r="T1285" s="462"/>
      <c r="U1285" s="462"/>
      <c r="W1285" s="462"/>
      <c r="X1285" s="462"/>
      <c r="Y1285" s="462"/>
      <c r="Z1285" s="462"/>
      <c r="AA1285" s="462"/>
      <c r="AB1285" s="462"/>
      <c r="AC1285" s="462"/>
      <c r="AD1285" s="462"/>
      <c r="AE1285" s="462"/>
      <c r="AF1285" s="462"/>
      <c r="AG1285" s="462"/>
      <c r="AH1285" s="462"/>
      <c r="AI1285" s="462"/>
    </row>
    <row r="1286" spans="1:35">
      <c r="A1286" s="465"/>
      <c r="B1286" s="465"/>
      <c r="C1286" s="1024"/>
      <c r="D1286" s="1015"/>
      <c r="E1286" s="1015"/>
      <c r="F1286" s="926"/>
      <c r="G1286" s="926"/>
      <c r="H1286" s="926"/>
      <c r="I1286" s="1015"/>
      <c r="J1286" s="465"/>
      <c r="K1286" s="465"/>
      <c r="L1286" s="462"/>
      <c r="M1286" s="462"/>
      <c r="N1286" s="462"/>
      <c r="O1286" s="462"/>
      <c r="P1286" s="462"/>
      <c r="Q1286" s="462"/>
      <c r="R1286" s="462"/>
      <c r="S1286" s="462"/>
      <c r="T1286" s="462"/>
      <c r="U1286" s="462"/>
      <c r="W1286" s="462"/>
      <c r="X1286" s="462"/>
      <c r="Y1286" s="462"/>
      <c r="Z1286" s="462"/>
      <c r="AA1286" s="462"/>
      <c r="AB1286" s="462"/>
      <c r="AC1286" s="462"/>
      <c r="AD1286" s="462"/>
      <c r="AE1286" s="462"/>
      <c r="AF1286" s="462"/>
      <c r="AG1286" s="462"/>
      <c r="AH1286" s="462"/>
      <c r="AI1286" s="462"/>
    </row>
    <row r="1287" spans="1:35">
      <c r="A1287" s="465"/>
      <c r="B1287" s="465"/>
      <c r="C1287" s="1024"/>
      <c r="D1287" s="1015"/>
      <c r="E1287" s="1015"/>
      <c r="F1287" s="926"/>
      <c r="G1287" s="926"/>
      <c r="H1287" s="926"/>
      <c r="I1287" s="1015"/>
      <c r="J1287" s="465"/>
      <c r="K1287" s="465"/>
      <c r="L1287" s="462"/>
      <c r="M1287" s="462"/>
      <c r="N1287" s="462"/>
      <c r="O1287" s="462"/>
      <c r="P1287" s="462"/>
      <c r="Q1287" s="462"/>
      <c r="R1287" s="462"/>
      <c r="S1287" s="462"/>
      <c r="T1287" s="462"/>
      <c r="U1287" s="462"/>
      <c r="W1287" s="462"/>
      <c r="X1287" s="462"/>
      <c r="Y1287" s="462"/>
      <c r="Z1287" s="462"/>
      <c r="AA1287" s="462"/>
      <c r="AB1287" s="462"/>
      <c r="AC1287" s="462"/>
      <c r="AD1287" s="462"/>
      <c r="AE1287" s="462"/>
      <c r="AF1287" s="462"/>
      <c r="AG1287" s="462"/>
      <c r="AH1287" s="462"/>
      <c r="AI1287" s="462"/>
    </row>
    <row r="1288" spans="1:35">
      <c r="A1288" s="465"/>
      <c r="B1288" s="465"/>
      <c r="C1288" s="1024"/>
      <c r="D1288" s="1015"/>
      <c r="E1288" s="1015"/>
      <c r="F1288" s="926"/>
      <c r="G1288" s="926"/>
      <c r="H1288" s="926"/>
      <c r="I1288" s="1015"/>
      <c r="J1288" s="465"/>
      <c r="K1288" s="465"/>
      <c r="L1288" s="462"/>
      <c r="M1288" s="462"/>
      <c r="N1288" s="462"/>
      <c r="O1288" s="462"/>
      <c r="P1288" s="462"/>
      <c r="Q1288" s="462"/>
      <c r="R1288" s="462"/>
      <c r="S1288" s="462"/>
      <c r="T1288" s="462"/>
      <c r="U1288" s="462"/>
      <c r="W1288" s="462"/>
      <c r="X1288" s="462"/>
      <c r="Y1288" s="462"/>
      <c r="Z1288" s="462"/>
      <c r="AA1288" s="462"/>
      <c r="AB1288" s="462"/>
      <c r="AC1288" s="462"/>
      <c r="AD1288" s="462"/>
      <c r="AE1288" s="462"/>
      <c r="AF1288" s="462"/>
      <c r="AG1288" s="462"/>
      <c r="AH1288" s="462"/>
      <c r="AI1288" s="462"/>
    </row>
    <row r="1289" spans="1:35">
      <c r="A1289" s="465"/>
      <c r="B1289" s="465"/>
      <c r="C1289" s="1024"/>
      <c r="D1289" s="1015"/>
      <c r="E1289" s="1015"/>
      <c r="F1289" s="464"/>
      <c r="G1289" s="464"/>
      <c r="H1289" s="464"/>
      <c r="I1289" s="1015"/>
      <c r="J1289" s="465"/>
      <c r="K1289" s="465"/>
      <c r="L1289" s="462"/>
      <c r="M1289" s="462"/>
      <c r="N1289" s="462"/>
      <c r="O1289" s="462"/>
      <c r="P1289" s="462"/>
      <c r="Q1289" s="462"/>
      <c r="R1289" s="462"/>
      <c r="S1289" s="462"/>
      <c r="T1289" s="462"/>
      <c r="U1289" s="462"/>
      <c r="W1289" s="462"/>
      <c r="X1289" s="462"/>
      <c r="Y1289" s="462"/>
      <c r="Z1289" s="462"/>
      <c r="AA1289" s="462"/>
      <c r="AB1289" s="462"/>
      <c r="AC1289" s="462"/>
      <c r="AD1289" s="462"/>
      <c r="AE1289" s="462"/>
      <c r="AF1289" s="462"/>
      <c r="AG1289" s="462"/>
      <c r="AH1289" s="462"/>
      <c r="AI1289" s="462"/>
    </row>
    <row r="1290" spans="1:35">
      <c r="A1290" s="465"/>
      <c r="B1290" s="465"/>
      <c r="C1290" s="1024"/>
      <c r="D1290" s="1015"/>
      <c r="E1290" s="1015"/>
      <c r="F1290" s="464"/>
      <c r="G1290" s="464"/>
      <c r="H1290" s="464"/>
      <c r="I1290" s="1015"/>
      <c r="J1290" s="465"/>
      <c r="K1290" s="465"/>
      <c r="L1290" s="462"/>
      <c r="M1290" s="462"/>
      <c r="N1290" s="462"/>
      <c r="O1290" s="462"/>
      <c r="P1290" s="462"/>
      <c r="Q1290" s="462"/>
      <c r="R1290" s="462"/>
      <c r="S1290" s="462"/>
      <c r="T1290" s="462"/>
      <c r="U1290" s="462"/>
      <c r="W1290" s="462"/>
      <c r="X1290" s="462"/>
      <c r="Y1290" s="462"/>
      <c r="Z1290" s="462"/>
      <c r="AA1290" s="462"/>
      <c r="AB1290" s="462"/>
      <c r="AC1290" s="462"/>
      <c r="AD1290" s="462"/>
      <c r="AE1290" s="462"/>
      <c r="AF1290" s="462"/>
      <c r="AG1290" s="462"/>
      <c r="AH1290" s="462"/>
      <c r="AI1290" s="462"/>
    </row>
    <row r="1291" spans="1:35">
      <c r="A1291" s="465"/>
      <c r="B1291" s="465"/>
      <c r="C1291" s="1024"/>
      <c r="D1291" s="1015"/>
      <c r="E1291" s="1015"/>
      <c r="F1291" s="464"/>
      <c r="G1291" s="464"/>
      <c r="H1291" s="464"/>
      <c r="I1291" s="1015"/>
      <c r="J1291" s="465"/>
      <c r="K1291" s="465"/>
      <c r="L1291" s="462"/>
      <c r="M1291" s="462"/>
      <c r="N1291" s="462"/>
      <c r="O1291" s="462"/>
      <c r="P1291" s="462"/>
      <c r="Q1291" s="462"/>
      <c r="R1291" s="462"/>
      <c r="S1291" s="462"/>
      <c r="T1291" s="462"/>
      <c r="U1291" s="462"/>
      <c r="W1291" s="462"/>
      <c r="X1291" s="462"/>
      <c r="Y1291" s="462"/>
      <c r="Z1291" s="462"/>
      <c r="AA1291" s="462"/>
      <c r="AB1291" s="462"/>
      <c r="AC1291" s="462"/>
      <c r="AD1291" s="462"/>
      <c r="AE1291" s="462"/>
      <c r="AF1291" s="462"/>
      <c r="AG1291" s="462"/>
      <c r="AH1291" s="462"/>
      <c r="AI1291" s="462"/>
    </row>
    <row r="1292" spans="1:35">
      <c r="A1292" s="465"/>
      <c r="B1292" s="465"/>
      <c r="C1292" s="1024"/>
      <c r="D1292" s="1015"/>
      <c r="E1292" s="1015"/>
      <c r="F1292" s="464"/>
      <c r="G1292" s="464"/>
      <c r="H1292" s="464"/>
      <c r="I1292" s="1015"/>
      <c r="J1292" s="465"/>
      <c r="K1292" s="465"/>
      <c r="L1292" s="462"/>
      <c r="M1292" s="462"/>
      <c r="N1292" s="462"/>
      <c r="O1292" s="462"/>
      <c r="P1292" s="462"/>
      <c r="Q1292" s="462"/>
      <c r="R1292" s="462"/>
      <c r="S1292" s="462"/>
      <c r="T1292" s="462"/>
      <c r="U1292" s="462"/>
      <c r="W1292" s="462"/>
      <c r="X1292" s="462"/>
      <c r="Y1292" s="462"/>
      <c r="Z1292" s="462"/>
      <c r="AA1292" s="462"/>
      <c r="AB1292" s="462"/>
      <c r="AC1292" s="462"/>
      <c r="AD1292" s="462"/>
      <c r="AE1292" s="462"/>
      <c r="AF1292" s="462"/>
      <c r="AG1292" s="462"/>
      <c r="AH1292" s="462"/>
      <c r="AI1292" s="462"/>
    </row>
    <row r="1293" spans="1:35">
      <c r="A1293" s="465"/>
      <c r="B1293" s="465"/>
      <c r="C1293" s="1024"/>
      <c r="D1293" s="1015"/>
      <c r="E1293" s="1015"/>
      <c r="F1293" s="464"/>
      <c r="G1293" s="464"/>
      <c r="H1293" s="464"/>
      <c r="I1293" s="1015"/>
      <c r="J1293" s="465"/>
      <c r="K1293" s="465"/>
      <c r="L1293" s="462"/>
      <c r="M1293" s="462"/>
      <c r="N1293" s="462"/>
      <c r="O1293" s="462"/>
      <c r="P1293" s="462"/>
      <c r="Q1293" s="462"/>
      <c r="R1293" s="462"/>
      <c r="S1293" s="462"/>
      <c r="T1293" s="462"/>
      <c r="U1293" s="462"/>
      <c r="W1293" s="462"/>
      <c r="X1293" s="462"/>
      <c r="Y1293" s="462"/>
      <c r="Z1293" s="462"/>
      <c r="AA1293" s="462"/>
      <c r="AB1293" s="462"/>
      <c r="AC1293" s="462"/>
      <c r="AD1293" s="462"/>
      <c r="AE1293" s="462"/>
      <c r="AF1293" s="462"/>
      <c r="AG1293" s="462"/>
      <c r="AH1293" s="462"/>
      <c r="AI1293" s="462"/>
    </row>
    <row r="1294" spans="1:35">
      <c r="A1294" s="465"/>
      <c r="B1294" s="465"/>
      <c r="C1294" s="1024"/>
      <c r="D1294" s="1015"/>
      <c r="E1294" s="1015"/>
      <c r="F1294" s="464"/>
      <c r="G1294" s="464"/>
      <c r="H1294" s="464"/>
      <c r="I1294" s="1015"/>
      <c r="J1294" s="465"/>
      <c r="K1294" s="465"/>
      <c r="L1294" s="462"/>
      <c r="M1294" s="462"/>
      <c r="N1294" s="462"/>
      <c r="O1294" s="462"/>
      <c r="P1294" s="462"/>
      <c r="Q1294" s="462"/>
      <c r="R1294" s="462"/>
      <c r="S1294" s="462"/>
      <c r="T1294" s="462"/>
      <c r="U1294" s="462"/>
      <c r="W1294" s="462"/>
      <c r="X1294" s="462"/>
      <c r="Y1294" s="462"/>
      <c r="Z1294" s="462"/>
      <c r="AA1294" s="462"/>
      <c r="AB1294" s="462"/>
      <c r="AC1294" s="462"/>
      <c r="AD1294" s="462"/>
      <c r="AE1294" s="462"/>
      <c r="AF1294" s="462"/>
      <c r="AG1294" s="462"/>
      <c r="AH1294" s="462"/>
      <c r="AI1294" s="462"/>
    </row>
    <row r="1295" spans="1:35">
      <c r="A1295" s="465"/>
      <c r="B1295" s="465"/>
      <c r="C1295" s="1024"/>
      <c r="D1295" s="1015"/>
      <c r="E1295" s="1015"/>
      <c r="F1295" s="464"/>
      <c r="G1295" s="464"/>
      <c r="H1295" s="464"/>
      <c r="I1295" s="1015"/>
      <c r="J1295" s="465"/>
      <c r="K1295" s="465"/>
      <c r="L1295" s="462"/>
      <c r="M1295" s="462"/>
      <c r="N1295" s="462"/>
      <c r="O1295" s="462"/>
      <c r="P1295" s="462"/>
      <c r="Q1295" s="462"/>
      <c r="R1295" s="462"/>
      <c r="S1295" s="462"/>
      <c r="T1295" s="462"/>
      <c r="U1295" s="462"/>
      <c r="W1295" s="462"/>
      <c r="X1295" s="462"/>
      <c r="Y1295" s="462"/>
      <c r="Z1295" s="462"/>
      <c r="AA1295" s="462"/>
      <c r="AB1295" s="462"/>
      <c r="AC1295" s="462"/>
      <c r="AD1295" s="462"/>
      <c r="AE1295" s="462"/>
      <c r="AF1295" s="462"/>
      <c r="AG1295" s="462"/>
      <c r="AH1295" s="462"/>
      <c r="AI1295" s="462"/>
    </row>
    <row r="1296" spans="1:35">
      <c r="A1296" s="465"/>
      <c r="B1296" s="465"/>
      <c r="C1296" s="1024"/>
      <c r="D1296" s="1015"/>
      <c r="E1296" s="1015"/>
      <c r="F1296" s="464"/>
      <c r="G1296" s="464"/>
      <c r="H1296" s="464"/>
      <c r="I1296" s="1015"/>
      <c r="J1296" s="465"/>
      <c r="K1296" s="465"/>
      <c r="L1296" s="462"/>
      <c r="M1296" s="462"/>
      <c r="N1296" s="462"/>
      <c r="O1296" s="462"/>
      <c r="P1296" s="462"/>
      <c r="Q1296" s="462"/>
      <c r="R1296" s="462"/>
      <c r="S1296" s="462"/>
      <c r="T1296" s="462"/>
      <c r="U1296" s="462"/>
      <c r="W1296" s="462"/>
      <c r="X1296" s="462"/>
      <c r="Y1296" s="462"/>
      <c r="Z1296" s="462"/>
      <c r="AA1296" s="462"/>
      <c r="AB1296" s="462"/>
      <c r="AC1296" s="462"/>
      <c r="AD1296" s="462"/>
      <c r="AE1296" s="462"/>
      <c r="AF1296" s="462"/>
      <c r="AG1296" s="462"/>
      <c r="AH1296" s="462"/>
      <c r="AI1296" s="462"/>
    </row>
    <row r="1297" spans="1:35">
      <c r="A1297" s="465"/>
      <c r="B1297" s="465"/>
      <c r="C1297" s="1024"/>
      <c r="D1297" s="1015"/>
      <c r="E1297" s="1015"/>
      <c r="F1297" s="464"/>
      <c r="G1297" s="464"/>
      <c r="H1297" s="464"/>
      <c r="I1297" s="1015"/>
      <c r="J1297" s="465"/>
      <c r="K1297" s="465"/>
      <c r="L1297" s="462"/>
      <c r="M1297" s="462"/>
      <c r="N1297" s="462"/>
      <c r="O1297" s="462"/>
      <c r="P1297" s="462"/>
      <c r="Q1297" s="462"/>
      <c r="R1297" s="462"/>
      <c r="S1297" s="462"/>
      <c r="T1297" s="462"/>
      <c r="U1297" s="462"/>
      <c r="W1297" s="462"/>
      <c r="X1297" s="462"/>
      <c r="Y1297" s="462"/>
      <c r="Z1297" s="462"/>
      <c r="AA1297" s="462"/>
      <c r="AB1297" s="462"/>
      <c r="AC1297" s="462"/>
      <c r="AD1297" s="462"/>
      <c r="AE1297" s="462"/>
      <c r="AF1297" s="462"/>
      <c r="AG1297" s="462"/>
      <c r="AH1297" s="462"/>
      <c r="AI1297" s="462"/>
    </row>
    <row r="1298" spans="1:35">
      <c r="A1298" s="465"/>
      <c r="B1298" s="465"/>
      <c r="C1298" s="1024"/>
      <c r="D1298" s="1015"/>
      <c r="E1298" s="1015"/>
      <c r="F1298" s="464"/>
      <c r="G1298" s="464"/>
      <c r="H1298" s="464"/>
      <c r="I1298" s="1015"/>
      <c r="J1298" s="465"/>
      <c r="K1298" s="465"/>
      <c r="L1298" s="462"/>
      <c r="M1298" s="462"/>
      <c r="N1298" s="462"/>
      <c r="O1298" s="462"/>
      <c r="P1298" s="462"/>
      <c r="Q1298" s="462"/>
      <c r="R1298" s="462"/>
      <c r="S1298" s="462"/>
      <c r="T1298" s="462"/>
      <c r="U1298" s="462"/>
      <c r="W1298" s="462"/>
      <c r="X1298" s="462"/>
      <c r="Y1298" s="462"/>
      <c r="Z1298" s="462"/>
      <c r="AA1298" s="462"/>
      <c r="AB1298" s="462"/>
      <c r="AC1298" s="462"/>
      <c r="AD1298" s="462"/>
      <c r="AE1298" s="462"/>
      <c r="AF1298" s="462"/>
      <c r="AG1298" s="462"/>
      <c r="AH1298" s="462"/>
      <c r="AI1298" s="462"/>
    </row>
    <row r="1299" spans="1:35">
      <c r="A1299" s="465"/>
      <c r="B1299" s="465"/>
      <c r="C1299" s="1024"/>
      <c r="D1299" s="1015"/>
      <c r="E1299" s="1015"/>
      <c r="F1299" s="464"/>
      <c r="G1299" s="464"/>
      <c r="H1299" s="464"/>
      <c r="I1299" s="1015"/>
      <c r="J1299" s="465"/>
      <c r="K1299" s="465"/>
      <c r="L1299" s="462"/>
      <c r="M1299" s="462"/>
      <c r="N1299" s="462"/>
      <c r="O1299" s="462"/>
      <c r="P1299" s="462"/>
      <c r="Q1299" s="462"/>
      <c r="R1299" s="462"/>
      <c r="S1299" s="462"/>
      <c r="T1299" s="462"/>
      <c r="U1299" s="462"/>
      <c r="W1299" s="462"/>
      <c r="X1299" s="462"/>
      <c r="Y1299" s="462"/>
      <c r="Z1299" s="462"/>
      <c r="AA1299" s="462"/>
      <c r="AB1299" s="462"/>
      <c r="AC1299" s="462"/>
      <c r="AD1299" s="462"/>
      <c r="AE1299" s="462"/>
      <c r="AF1299" s="462"/>
      <c r="AG1299" s="462"/>
      <c r="AH1299" s="462"/>
      <c r="AI1299" s="462"/>
    </row>
    <row r="1300" spans="1:35">
      <c r="A1300" s="465"/>
      <c r="B1300" s="465"/>
      <c r="C1300" s="1024"/>
      <c r="D1300" s="1015"/>
      <c r="E1300" s="1015"/>
      <c r="F1300" s="464"/>
      <c r="G1300" s="464"/>
      <c r="H1300" s="464"/>
      <c r="I1300" s="1015"/>
      <c r="J1300" s="465"/>
      <c r="K1300" s="465"/>
      <c r="L1300" s="462"/>
      <c r="M1300" s="462"/>
      <c r="N1300" s="462"/>
      <c r="O1300" s="462"/>
      <c r="P1300" s="462"/>
      <c r="Q1300" s="462"/>
      <c r="R1300" s="462"/>
      <c r="S1300" s="462"/>
      <c r="T1300" s="462"/>
      <c r="U1300" s="462"/>
      <c r="W1300" s="462"/>
      <c r="X1300" s="462"/>
      <c r="Y1300" s="462"/>
      <c r="Z1300" s="462"/>
      <c r="AA1300" s="462"/>
      <c r="AB1300" s="462"/>
      <c r="AC1300" s="462"/>
      <c r="AD1300" s="462"/>
      <c r="AE1300" s="462"/>
      <c r="AF1300" s="462"/>
      <c r="AG1300" s="462"/>
      <c r="AH1300" s="462"/>
      <c r="AI1300" s="462"/>
    </row>
    <row r="1301" spans="1:35">
      <c r="A1301" s="465"/>
      <c r="B1301" s="465"/>
      <c r="C1301" s="1024"/>
      <c r="D1301" s="1015"/>
      <c r="E1301" s="1015"/>
      <c r="F1301" s="464"/>
      <c r="G1301" s="464"/>
      <c r="H1301" s="464"/>
      <c r="I1301" s="1015"/>
      <c r="J1301" s="465"/>
      <c r="K1301" s="465"/>
      <c r="L1301" s="462"/>
      <c r="M1301" s="462"/>
      <c r="N1301" s="462"/>
      <c r="O1301" s="462"/>
      <c r="P1301" s="462"/>
      <c r="Q1301" s="462"/>
      <c r="R1301" s="462"/>
      <c r="S1301" s="462"/>
      <c r="T1301" s="462"/>
      <c r="U1301" s="462"/>
      <c r="W1301" s="462"/>
      <c r="X1301" s="462"/>
      <c r="Y1301" s="462"/>
      <c r="Z1301" s="462"/>
      <c r="AA1301" s="462"/>
      <c r="AB1301" s="462"/>
      <c r="AC1301" s="462"/>
      <c r="AD1301" s="462"/>
      <c r="AE1301" s="462"/>
      <c r="AF1301" s="462"/>
      <c r="AG1301" s="462"/>
      <c r="AH1301" s="462"/>
      <c r="AI1301" s="462"/>
    </row>
    <row r="1302" spans="1:35">
      <c r="A1302" s="465"/>
      <c r="B1302" s="465"/>
      <c r="C1302" s="1024"/>
      <c r="D1302" s="1015"/>
      <c r="E1302" s="1015"/>
      <c r="F1302" s="464"/>
      <c r="G1302" s="464"/>
      <c r="H1302" s="464"/>
      <c r="I1302" s="1015"/>
      <c r="J1302" s="465"/>
      <c r="K1302" s="465"/>
      <c r="L1302" s="462"/>
      <c r="M1302" s="462"/>
      <c r="N1302" s="462"/>
      <c r="O1302" s="462"/>
      <c r="P1302" s="462"/>
      <c r="Q1302" s="462"/>
      <c r="R1302" s="462"/>
      <c r="S1302" s="462"/>
      <c r="T1302" s="462"/>
      <c r="U1302" s="462"/>
      <c r="W1302" s="462"/>
      <c r="X1302" s="462"/>
      <c r="Y1302" s="462"/>
      <c r="Z1302" s="462"/>
      <c r="AA1302" s="462"/>
      <c r="AB1302" s="462"/>
      <c r="AC1302" s="462"/>
      <c r="AD1302" s="462"/>
      <c r="AE1302" s="462"/>
      <c r="AF1302" s="462"/>
      <c r="AG1302" s="462"/>
      <c r="AH1302" s="462"/>
      <c r="AI1302" s="462"/>
    </row>
    <row r="1303" spans="1:35">
      <c r="A1303" s="465"/>
      <c r="B1303" s="465"/>
      <c r="C1303" s="1024"/>
      <c r="D1303" s="1015"/>
      <c r="E1303" s="1015"/>
      <c r="F1303" s="464"/>
      <c r="G1303" s="464"/>
      <c r="H1303" s="464"/>
      <c r="I1303" s="1015"/>
      <c r="J1303" s="465"/>
      <c r="K1303" s="465"/>
      <c r="L1303" s="462"/>
      <c r="M1303" s="462"/>
      <c r="N1303" s="462"/>
      <c r="O1303" s="462"/>
      <c r="P1303" s="462"/>
      <c r="Q1303" s="462"/>
      <c r="R1303" s="462"/>
      <c r="S1303" s="462"/>
      <c r="T1303" s="462"/>
      <c r="U1303" s="462"/>
      <c r="W1303" s="462"/>
      <c r="X1303" s="462"/>
      <c r="Y1303" s="462"/>
      <c r="Z1303" s="462"/>
      <c r="AA1303" s="462"/>
      <c r="AB1303" s="462"/>
      <c r="AC1303" s="462"/>
      <c r="AD1303" s="462"/>
      <c r="AE1303" s="462"/>
      <c r="AF1303" s="462"/>
      <c r="AG1303" s="462"/>
      <c r="AH1303" s="462"/>
      <c r="AI1303" s="462"/>
    </row>
    <row r="1304" spans="1:35">
      <c r="A1304" s="465"/>
      <c r="B1304" s="465"/>
      <c r="C1304" s="1024"/>
      <c r="D1304" s="1015"/>
      <c r="E1304" s="1015"/>
      <c r="F1304" s="464"/>
      <c r="G1304" s="464"/>
      <c r="H1304" s="464"/>
      <c r="I1304" s="1015"/>
      <c r="J1304" s="465"/>
      <c r="K1304" s="465"/>
      <c r="L1304" s="462"/>
      <c r="M1304" s="462"/>
      <c r="N1304" s="462"/>
      <c r="O1304" s="462"/>
      <c r="P1304" s="462"/>
      <c r="Q1304" s="462"/>
      <c r="R1304" s="462"/>
      <c r="S1304" s="462"/>
      <c r="T1304" s="462"/>
      <c r="U1304" s="462"/>
      <c r="W1304" s="462"/>
      <c r="X1304" s="462"/>
      <c r="Y1304" s="462"/>
      <c r="Z1304" s="462"/>
      <c r="AA1304" s="462"/>
      <c r="AB1304" s="462"/>
      <c r="AC1304" s="462"/>
      <c r="AD1304" s="462"/>
      <c r="AE1304" s="462"/>
      <c r="AF1304" s="462"/>
      <c r="AG1304" s="462"/>
      <c r="AH1304" s="462"/>
      <c r="AI1304" s="462"/>
    </row>
    <row r="1305" spans="1:35">
      <c r="A1305" s="465"/>
      <c r="B1305" s="465"/>
      <c r="C1305" s="1024"/>
      <c r="D1305" s="1015"/>
      <c r="E1305" s="1015"/>
      <c r="F1305" s="926"/>
      <c r="G1305" s="926"/>
      <c r="H1305" s="926"/>
      <c r="I1305" s="1015"/>
      <c r="J1305" s="465"/>
      <c r="K1305" s="465"/>
      <c r="L1305" s="462"/>
      <c r="M1305" s="462"/>
      <c r="N1305" s="462"/>
      <c r="O1305" s="462"/>
      <c r="P1305" s="462"/>
      <c r="Q1305" s="462"/>
      <c r="R1305" s="462"/>
      <c r="S1305" s="462"/>
      <c r="T1305" s="462"/>
      <c r="U1305" s="462"/>
      <c r="W1305" s="462"/>
      <c r="X1305" s="462"/>
      <c r="Y1305" s="462"/>
      <c r="Z1305" s="462"/>
      <c r="AA1305" s="462"/>
      <c r="AB1305" s="462"/>
      <c r="AC1305" s="462"/>
      <c r="AD1305" s="462"/>
      <c r="AE1305" s="462"/>
      <c r="AF1305" s="462"/>
      <c r="AG1305" s="462"/>
      <c r="AH1305" s="462"/>
      <c r="AI1305" s="462"/>
    </row>
    <row r="1306" spans="1:35">
      <c r="A1306" s="465"/>
      <c r="B1306" s="465"/>
      <c r="C1306" s="1024"/>
      <c r="D1306" s="1015"/>
      <c r="E1306" s="1015"/>
      <c r="F1306" s="926"/>
      <c r="G1306" s="926"/>
      <c r="H1306" s="926"/>
      <c r="I1306" s="1015"/>
      <c r="J1306" s="465"/>
      <c r="K1306" s="465"/>
      <c r="L1306" s="462"/>
      <c r="M1306" s="462"/>
      <c r="N1306" s="462"/>
      <c r="O1306" s="462"/>
      <c r="P1306" s="462"/>
      <c r="Q1306" s="462"/>
      <c r="R1306" s="462"/>
      <c r="S1306" s="462"/>
      <c r="T1306" s="462"/>
      <c r="U1306" s="462"/>
      <c r="W1306" s="462"/>
      <c r="X1306" s="462"/>
      <c r="Y1306" s="462"/>
      <c r="Z1306" s="462"/>
      <c r="AA1306" s="462"/>
      <c r="AB1306" s="462"/>
      <c r="AC1306" s="462"/>
      <c r="AD1306" s="462"/>
      <c r="AE1306" s="462"/>
      <c r="AF1306" s="462"/>
      <c r="AG1306" s="462"/>
      <c r="AH1306" s="462"/>
      <c r="AI1306" s="462"/>
    </row>
    <row r="1307" spans="1:35">
      <c r="A1307" s="465"/>
      <c r="B1307" s="465"/>
      <c r="C1307" s="1024"/>
      <c r="D1307" s="1015"/>
      <c r="E1307" s="1015"/>
      <c r="F1307" s="926"/>
      <c r="G1307" s="926"/>
      <c r="H1307" s="926"/>
      <c r="I1307" s="1015"/>
      <c r="J1307" s="465"/>
      <c r="K1307" s="465"/>
      <c r="L1307" s="462"/>
      <c r="M1307" s="462"/>
      <c r="N1307" s="462"/>
      <c r="O1307" s="462"/>
      <c r="P1307" s="462"/>
      <c r="Q1307" s="462"/>
      <c r="R1307" s="462"/>
      <c r="S1307" s="462"/>
      <c r="T1307" s="462"/>
      <c r="U1307" s="462"/>
      <c r="W1307" s="462"/>
      <c r="X1307" s="462"/>
      <c r="Y1307" s="462"/>
      <c r="Z1307" s="462"/>
      <c r="AA1307" s="462"/>
      <c r="AB1307" s="462"/>
      <c r="AC1307" s="462"/>
      <c r="AD1307" s="462"/>
      <c r="AE1307" s="462"/>
      <c r="AF1307" s="462"/>
      <c r="AG1307" s="462"/>
      <c r="AH1307" s="462"/>
      <c r="AI1307" s="462"/>
    </row>
    <row r="1308" spans="1:35">
      <c r="A1308" s="465"/>
      <c r="B1308" s="465"/>
      <c r="C1308" s="1024"/>
      <c r="D1308" s="1015"/>
      <c r="E1308" s="1015"/>
      <c r="F1308" s="926"/>
      <c r="G1308" s="926"/>
      <c r="H1308" s="926"/>
      <c r="I1308" s="1015"/>
      <c r="J1308" s="465"/>
      <c r="K1308" s="465"/>
      <c r="L1308" s="462"/>
      <c r="M1308" s="462"/>
      <c r="N1308" s="462"/>
      <c r="O1308" s="462"/>
      <c r="P1308" s="462"/>
      <c r="Q1308" s="462"/>
      <c r="R1308" s="462"/>
      <c r="S1308" s="462"/>
      <c r="T1308" s="462"/>
      <c r="U1308" s="462"/>
      <c r="W1308" s="462"/>
      <c r="X1308" s="462"/>
      <c r="Y1308" s="462"/>
      <c r="Z1308" s="462"/>
      <c r="AA1308" s="462"/>
      <c r="AB1308" s="462"/>
      <c r="AC1308" s="462"/>
      <c r="AD1308" s="462"/>
      <c r="AE1308" s="462"/>
      <c r="AF1308" s="462"/>
      <c r="AG1308" s="462"/>
      <c r="AH1308" s="462"/>
      <c r="AI1308" s="462"/>
    </row>
    <row r="1309" spans="1:35">
      <c r="A1309" s="465"/>
      <c r="B1309" s="465"/>
      <c r="C1309" s="1024"/>
      <c r="D1309" s="1015"/>
      <c r="E1309" s="1015"/>
      <c r="F1309" s="926"/>
      <c r="G1309" s="926"/>
      <c r="H1309" s="926"/>
      <c r="I1309" s="1015"/>
      <c r="J1309" s="465"/>
      <c r="K1309" s="465"/>
      <c r="L1309" s="462"/>
      <c r="M1309" s="462"/>
      <c r="N1309" s="462"/>
      <c r="O1309" s="462"/>
      <c r="P1309" s="462"/>
      <c r="Q1309" s="462"/>
      <c r="R1309" s="462"/>
      <c r="S1309" s="462"/>
      <c r="T1309" s="462"/>
      <c r="U1309" s="462"/>
      <c r="W1309" s="462"/>
      <c r="X1309" s="462"/>
      <c r="Y1309" s="462"/>
      <c r="Z1309" s="462"/>
      <c r="AA1309" s="462"/>
      <c r="AB1309" s="462"/>
      <c r="AC1309" s="462"/>
      <c r="AD1309" s="462"/>
      <c r="AE1309" s="462"/>
      <c r="AF1309" s="462"/>
      <c r="AG1309" s="462"/>
      <c r="AH1309" s="462"/>
      <c r="AI1309" s="462"/>
    </row>
    <row r="1310" spans="1:35">
      <c r="A1310" s="465"/>
      <c r="B1310" s="465"/>
      <c r="C1310" s="1024"/>
      <c r="D1310" s="1015"/>
      <c r="E1310" s="1015"/>
      <c r="F1310" s="926"/>
      <c r="G1310" s="926"/>
      <c r="H1310" s="926"/>
      <c r="I1310" s="1015"/>
      <c r="J1310" s="465"/>
      <c r="K1310" s="465"/>
      <c r="L1310" s="462"/>
      <c r="M1310" s="462"/>
      <c r="N1310" s="462"/>
      <c r="O1310" s="462"/>
      <c r="P1310" s="462"/>
      <c r="Q1310" s="462"/>
      <c r="R1310" s="462"/>
      <c r="S1310" s="462"/>
      <c r="T1310" s="462"/>
      <c r="U1310" s="462"/>
      <c r="W1310" s="462"/>
      <c r="X1310" s="462"/>
      <c r="Y1310" s="462"/>
      <c r="Z1310" s="462"/>
      <c r="AA1310" s="462"/>
      <c r="AB1310" s="462"/>
      <c r="AC1310" s="462"/>
      <c r="AD1310" s="462"/>
      <c r="AE1310" s="462"/>
      <c r="AF1310" s="462"/>
      <c r="AG1310" s="462"/>
      <c r="AH1310" s="462"/>
      <c r="AI1310" s="462"/>
    </row>
    <row r="1311" spans="1:35">
      <c r="A1311" s="465"/>
      <c r="B1311" s="465"/>
      <c r="C1311" s="1024"/>
      <c r="D1311" s="1015"/>
      <c r="E1311" s="1015"/>
      <c r="F1311" s="926"/>
      <c r="G1311" s="926"/>
      <c r="H1311" s="926"/>
      <c r="I1311" s="1015"/>
      <c r="J1311" s="465"/>
      <c r="K1311" s="465"/>
      <c r="L1311" s="462"/>
      <c r="M1311" s="462"/>
      <c r="N1311" s="462"/>
      <c r="O1311" s="462"/>
      <c r="P1311" s="462"/>
      <c r="Q1311" s="462"/>
      <c r="R1311" s="462"/>
      <c r="S1311" s="462"/>
      <c r="T1311" s="462"/>
      <c r="U1311" s="462"/>
      <c r="W1311" s="462"/>
      <c r="X1311" s="462"/>
      <c r="Y1311" s="462"/>
      <c r="Z1311" s="462"/>
      <c r="AA1311" s="462"/>
      <c r="AB1311" s="462"/>
      <c r="AC1311" s="462"/>
      <c r="AD1311" s="462"/>
      <c r="AE1311" s="462"/>
      <c r="AF1311" s="462"/>
      <c r="AG1311" s="462"/>
      <c r="AH1311" s="462"/>
      <c r="AI1311" s="462"/>
    </row>
    <row r="1312" spans="1:35">
      <c r="A1312" s="465"/>
      <c r="B1312" s="465"/>
      <c r="C1312" s="1024"/>
      <c r="D1312" s="1015"/>
      <c r="E1312" s="1015"/>
      <c r="F1312" s="926"/>
      <c r="G1312" s="926"/>
      <c r="H1312" s="926"/>
      <c r="I1312" s="1015"/>
      <c r="J1312" s="465"/>
      <c r="K1312" s="465"/>
      <c r="L1312" s="462"/>
      <c r="M1312" s="462"/>
      <c r="N1312" s="462"/>
      <c r="O1312" s="462"/>
      <c r="P1312" s="462"/>
      <c r="Q1312" s="462"/>
      <c r="R1312" s="462"/>
      <c r="S1312" s="462"/>
      <c r="T1312" s="462"/>
      <c r="U1312" s="462"/>
      <c r="W1312" s="462"/>
      <c r="X1312" s="462"/>
      <c r="Y1312" s="462"/>
      <c r="Z1312" s="462"/>
      <c r="AA1312" s="462"/>
      <c r="AB1312" s="462"/>
      <c r="AC1312" s="462"/>
      <c r="AD1312" s="462"/>
      <c r="AE1312" s="462"/>
      <c r="AF1312" s="462"/>
      <c r="AG1312" s="462"/>
      <c r="AH1312" s="462"/>
      <c r="AI1312" s="462"/>
    </row>
    <row r="1313" spans="1:35">
      <c r="A1313" s="465"/>
      <c r="B1313" s="465"/>
      <c r="C1313" s="1024"/>
      <c r="D1313" s="1015"/>
      <c r="E1313" s="1015"/>
      <c r="F1313" s="926"/>
      <c r="G1313" s="926"/>
      <c r="H1313" s="926"/>
      <c r="I1313" s="1015"/>
      <c r="J1313" s="465"/>
      <c r="K1313" s="465"/>
      <c r="L1313" s="462"/>
      <c r="M1313" s="462"/>
      <c r="N1313" s="462"/>
      <c r="O1313" s="462"/>
      <c r="P1313" s="462"/>
      <c r="Q1313" s="462"/>
      <c r="R1313" s="462"/>
      <c r="S1313" s="462"/>
      <c r="T1313" s="462"/>
      <c r="U1313" s="462"/>
      <c r="W1313" s="462"/>
      <c r="X1313" s="462"/>
      <c r="Y1313" s="462"/>
      <c r="Z1313" s="462"/>
      <c r="AA1313" s="462"/>
      <c r="AB1313" s="462"/>
      <c r="AC1313" s="462"/>
      <c r="AD1313" s="462"/>
      <c r="AE1313" s="462"/>
      <c r="AF1313" s="462"/>
      <c r="AG1313" s="462"/>
      <c r="AH1313" s="462"/>
      <c r="AI1313" s="462"/>
    </row>
    <row r="1314" spans="1:35">
      <c r="A1314" s="465"/>
      <c r="B1314" s="465"/>
      <c r="C1314" s="1024"/>
      <c r="D1314" s="1015"/>
      <c r="E1314" s="1015"/>
      <c r="F1314" s="464"/>
      <c r="G1314" s="464"/>
      <c r="H1314" s="464"/>
      <c r="I1314" s="1015"/>
      <c r="J1314" s="465"/>
      <c r="K1314" s="465"/>
      <c r="L1314" s="462"/>
      <c r="M1314" s="462"/>
      <c r="N1314" s="462"/>
      <c r="O1314" s="462"/>
      <c r="P1314" s="462"/>
      <c r="Q1314" s="462"/>
      <c r="R1314" s="462"/>
      <c r="S1314" s="462"/>
      <c r="T1314" s="462"/>
      <c r="U1314" s="462"/>
      <c r="W1314" s="462"/>
      <c r="X1314" s="462"/>
      <c r="Y1314" s="462"/>
      <c r="Z1314" s="462"/>
      <c r="AA1314" s="462"/>
      <c r="AB1314" s="462"/>
      <c r="AC1314" s="462"/>
      <c r="AD1314" s="462"/>
      <c r="AE1314" s="462"/>
      <c r="AF1314" s="462"/>
      <c r="AG1314" s="462"/>
      <c r="AH1314" s="462"/>
      <c r="AI1314" s="462"/>
    </row>
    <row r="1315" spans="1:35">
      <c r="A1315" s="465"/>
      <c r="B1315" s="465"/>
      <c r="C1315" s="1024"/>
      <c r="D1315" s="1015"/>
      <c r="E1315" s="1015"/>
      <c r="F1315" s="464"/>
      <c r="G1315" s="464"/>
      <c r="H1315" s="464"/>
      <c r="I1315" s="1015"/>
      <c r="J1315" s="465"/>
      <c r="K1315" s="465"/>
      <c r="L1315" s="462"/>
      <c r="M1315" s="462"/>
      <c r="N1315" s="462"/>
      <c r="O1315" s="462"/>
      <c r="P1315" s="462"/>
      <c r="Q1315" s="462"/>
      <c r="R1315" s="462"/>
      <c r="S1315" s="462"/>
      <c r="T1315" s="462"/>
      <c r="U1315" s="462"/>
      <c r="W1315" s="462"/>
      <c r="X1315" s="462"/>
      <c r="Y1315" s="462"/>
      <c r="Z1315" s="462"/>
      <c r="AA1315" s="462"/>
      <c r="AB1315" s="462"/>
      <c r="AC1315" s="462"/>
      <c r="AD1315" s="462"/>
      <c r="AE1315" s="462"/>
      <c r="AF1315" s="462"/>
      <c r="AG1315" s="462"/>
      <c r="AH1315" s="462"/>
      <c r="AI1315" s="462"/>
    </row>
    <row r="1316" spans="1:35">
      <c r="A1316" s="465"/>
      <c r="B1316" s="465"/>
      <c r="C1316" s="1024"/>
      <c r="D1316" s="1015"/>
      <c r="E1316" s="1015"/>
      <c r="F1316" s="464"/>
      <c r="G1316" s="464"/>
      <c r="H1316" s="464"/>
      <c r="I1316" s="1015"/>
      <c r="J1316" s="465"/>
      <c r="K1316" s="465"/>
      <c r="L1316" s="462"/>
      <c r="M1316" s="462"/>
      <c r="N1316" s="462"/>
      <c r="O1316" s="462"/>
      <c r="P1316" s="462"/>
      <c r="Q1316" s="462"/>
      <c r="R1316" s="462"/>
      <c r="S1316" s="462"/>
      <c r="T1316" s="462"/>
      <c r="U1316" s="462"/>
      <c r="W1316" s="462"/>
      <c r="X1316" s="462"/>
      <c r="Y1316" s="462"/>
      <c r="Z1316" s="462"/>
      <c r="AA1316" s="462"/>
      <c r="AB1316" s="462"/>
      <c r="AC1316" s="462"/>
      <c r="AD1316" s="462"/>
      <c r="AE1316" s="462"/>
      <c r="AF1316" s="462"/>
      <c r="AG1316" s="462"/>
      <c r="AH1316" s="462"/>
      <c r="AI1316" s="462"/>
    </row>
    <row r="1317" spans="1:35">
      <c r="A1317" s="465"/>
      <c r="B1317" s="465"/>
      <c r="C1317" s="1024"/>
      <c r="D1317" s="1015"/>
      <c r="E1317" s="1015"/>
      <c r="F1317" s="464"/>
      <c r="G1317" s="464"/>
      <c r="H1317" s="464"/>
      <c r="I1317" s="1015"/>
      <c r="J1317" s="465"/>
      <c r="K1317" s="465"/>
      <c r="L1317" s="462"/>
      <c r="M1317" s="462"/>
      <c r="N1317" s="462"/>
      <c r="O1317" s="462"/>
      <c r="P1317" s="462"/>
      <c r="Q1317" s="462"/>
      <c r="R1317" s="462"/>
      <c r="S1317" s="462"/>
      <c r="T1317" s="462"/>
      <c r="U1317" s="462"/>
      <c r="W1317" s="462"/>
      <c r="X1317" s="462"/>
      <c r="Y1317" s="462"/>
      <c r="Z1317" s="462"/>
      <c r="AA1317" s="462"/>
      <c r="AB1317" s="462"/>
      <c r="AC1317" s="462"/>
      <c r="AD1317" s="462"/>
      <c r="AE1317" s="462"/>
      <c r="AF1317" s="462"/>
      <c r="AG1317" s="462"/>
      <c r="AH1317" s="462"/>
      <c r="AI1317" s="462"/>
    </row>
    <row r="1318" spans="1:35">
      <c r="A1318" s="465"/>
      <c r="B1318" s="465"/>
      <c r="C1318" s="1024"/>
      <c r="D1318" s="1015"/>
      <c r="E1318" s="1015"/>
      <c r="F1318" s="464"/>
      <c r="G1318" s="464"/>
      <c r="H1318" s="464"/>
      <c r="I1318" s="1015"/>
      <c r="J1318" s="465"/>
      <c r="K1318" s="465"/>
      <c r="L1318" s="462"/>
      <c r="M1318" s="462"/>
      <c r="N1318" s="462"/>
      <c r="O1318" s="462"/>
      <c r="P1318" s="462"/>
      <c r="Q1318" s="462"/>
      <c r="R1318" s="462"/>
      <c r="S1318" s="462"/>
      <c r="T1318" s="462"/>
      <c r="U1318" s="462"/>
      <c r="W1318" s="462"/>
      <c r="X1318" s="462"/>
      <c r="Y1318" s="462"/>
      <c r="Z1318" s="462"/>
      <c r="AA1318" s="462"/>
      <c r="AB1318" s="462"/>
      <c r="AC1318" s="462"/>
      <c r="AD1318" s="462"/>
      <c r="AE1318" s="462"/>
      <c r="AF1318" s="462"/>
      <c r="AG1318" s="462"/>
      <c r="AH1318" s="462"/>
      <c r="AI1318" s="462"/>
    </row>
    <row r="1319" spans="1:35">
      <c r="A1319" s="465"/>
      <c r="B1319" s="465"/>
      <c r="C1319" s="1024"/>
      <c r="D1319" s="1015"/>
      <c r="E1319" s="1015"/>
      <c r="F1319" s="464"/>
      <c r="G1319" s="464"/>
      <c r="H1319" s="464"/>
      <c r="I1319" s="1015"/>
      <c r="J1319" s="465"/>
      <c r="K1319" s="465"/>
      <c r="L1319" s="462"/>
      <c r="M1319" s="462"/>
      <c r="N1319" s="462"/>
      <c r="O1319" s="462"/>
      <c r="P1319" s="462"/>
      <c r="Q1319" s="462"/>
      <c r="R1319" s="462"/>
      <c r="S1319" s="462"/>
      <c r="T1319" s="462"/>
      <c r="U1319" s="462"/>
      <c r="W1319" s="462"/>
      <c r="X1319" s="462"/>
      <c r="Y1319" s="462"/>
      <c r="Z1319" s="462"/>
      <c r="AA1319" s="462"/>
      <c r="AB1319" s="462"/>
      <c r="AC1319" s="462"/>
      <c r="AD1319" s="462"/>
      <c r="AE1319" s="462"/>
      <c r="AF1319" s="462"/>
      <c r="AG1319" s="462"/>
      <c r="AH1319" s="462"/>
      <c r="AI1319" s="462"/>
    </row>
    <row r="1320" spans="1:35">
      <c r="A1320" s="465"/>
      <c r="B1320" s="465"/>
      <c r="C1320" s="1024"/>
      <c r="D1320" s="1015"/>
      <c r="E1320" s="1015"/>
      <c r="F1320" s="464"/>
      <c r="G1320" s="464"/>
      <c r="H1320" s="464"/>
      <c r="I1320" s="1015"/>
      <c r="J1320" s="465"/>
      <c r="K1320" s="465"/>
      <c r="L1320" s="462"/>
      <c r="M1320" s="462"/>
      <c r="N1320" s="462"/>
      <c r="O1320" s="462"/>
      <c r="P1320" s="462"/>
      <c r="Q1320" s="462"/>
      <c r="R1320" s="462"/>
      <c r="S1320" s="462"/>
      <c r="T1320" s="462"/>
      <c r="U1320" s="462"/>
      <c r="W1320" s="462"/>
      <c r="X1320" s="462"/>
      <c r="Y1320" s="462"/>
      <c r="Z1320" s="462"/>
      <c r="AA1320" s="462"/>
      <c r="AB1320" s="462"/>
      <c r="AC1320" s="462"/>
      <c r="AD1320" s="462"/>
      <c r="AE1320" s="462"/>
      <c r="AF1320" s="462"/>
      <c r="AG1320" s="462"/>
      <c r="AH1320" s="462"/>
      <c r="AI1320" s="462"/>
    </row>
    <row r="1321" spans="1:35">
      <c r="A1321" s="465"/>
      <c r="B1321" s="465"/>
      <c r="C1321" s="1024"/>
      <c r="D1321" s="1015"/>
      <c r="E1321" s="1015"/>
      <c r="F1321" s="464"/>
      <c r="G1321" s="464"/>
      <c r="H1321" s="464"/>
      <c r="I1321" s="1015"/>
      <c r="J1321" s="465"/>
      <c r="K1321" s="465"/>
      <c r="L1321" s="462"/>
      <c r="M1321" s="462"/>
      <c r="N1321" s="462"/>
      <c r="O1321" s="462"/>
      <c r="P1321" s="462"/>
      <c r="Q1321" s="462"/>
      <c r="R1321" s="462"/>
      <c r="S1321" s="462"/>
      <c r="T1321" s="462"/>
      <c r="U1321" s="462"/>
      <c r="W1321" s="462"/>
      <c r="X1321" s="462"/>
      <c r="Y1321" s="462"/>
      <c r="Z1321" s="462"/>
      <c r="AA1321" s="462"/>
      <c r="AB1321" s="462"/>
      <c r="AC1321" s="462"/>
      <c r="AD1321" s="462"/>
      <c r="AE1321" s="462"/>
      <c r="AF1321" s="462"/>
      <c r="AG1321" s="462"/>
      <c r="AH1321" s="462"/>
      <c r="AI1321" s="462"/>
    </row>
    <row r="1322" spans="1:35">
      <c r="A1322" s="465"/>
      <c r="B1322" s="465"/>
      <c r="C1322" s="1024"/>
      <c r="D1322" s="1015"/>
      <c r="E1322" s="1015"/>
      <c r="F1322" s="464"/>
      <c r="G1322" s="464"/>
      <c r="H1322" s="464"/>
      <c r="I1322" s="1015"/>
      <c r="J1322" s="465"/>
      <c r="K1322" s="465"/>
      <c r="L1322" s="462"/>
      <c r="M1322" s="462"/>
      <c r="N1322" s="462"/>
      <c r="O1322" s="462"/>
      <c r="P1322" s="462"/>
      <c r="Q1322" s="462"/>
      <c r="R1322" s="462"/>
      <c r="S1322" s="462"/>
      <c r="T1322" s="462"/>
      <c r="U1322" s="462"/>
      <c r="W1322" s="462"/>
      <c r="X1322" s="462"/>
      <c r="Y1322" s="462"/>
      <c r="Z1322" s="462"/>
      <c r="AA1322" s="462"/>
      <c r="AB1322" s="462"/>
      <c r="AC1322" s="462"/>
      <c r="AD1322" s="462"/>
      <c r="AE1322" s="462"/>
      <c r="AF1322" s="462"/>
      <c r="AG1322" s="462"/>
      <c r="AH1322" s="462"/>
      <c r="AI1322" s="462"/>
    </row>
    <row r="1323" spans="1:35">
      <c r="A1323" s="465"/>
      <c r="B1323" s="465"/>
      <c r="C1323" s="1024"/>
      <c r="D1323" s="1015"/>
      <c r="E1323" s="1015"/>
      <c r="F1323" s="464"/>
      <c r="G1323" s="464"/>
      <c r="H1323" s="464"/>
      <c r="I1323" s="1015"/>
      <c r="J1323" s="465"/>
      <c r="K1323" s="465"/>
      <c r="L1323" s="462"/>
      <c r="M1323" s="462"/>
      <c r="N1323" s="462"/>
      <c r="O1323" s="462"/>
      <c r="P1323" s="462"/>
      <c r="Q1323" s="462"/>
      <c r="R1323" s="462"/>
      <c r="S1323" s="462"/>
      <c r="T1323" s="462"/>
      <c r="U1323" s="462"/>
      <c r="W1323" s="462"/>
      <c r="X1323" s="462"/>
      <c r="Y1323" s="462"/>
      <c r="Z1323" s="462"/>
      <c r="AA1323" s="462"/>
      <c r="AB1323" s="462"/>
      <c r="AC1323" s="462"/>
      <c r="AD1323" s="462"/>
      <c r="AE1323" s="462"/>
      <c r="AF1323" s="462"/>
      <c r="AG1323" s="462"/>
      <c r="AH1323" s="462"/>
      <c r="AI1323" s="462"/>
    </row>
    <row r="1324" spans="1:35">
      <c r="A1324" s="465"/>
      <c r="B1324" s="465"/>
      <c r="C1324" s="1024"/>
      <c r="D1324" s="1015"/>
      <c r="E1324" s="1015"/>
      <c r="F1324" s="464"/>
      <c r="G1324" s="464"/>
      <c r="H1324" s="464"/>
      <c r="I1324" s="1015"/>
      <c r="J1324" s="465"/>
      <c r="K1324" s="465"/>
      <c r="L1324" s="462"/>
      <c r="M1324" s="462"/>
      <c r="N1324" s="462"/>
      <c r="O1324" s="462"/>
      <c r="P1324" s="462"/>
      <c r="Q1324" s="462"/>
      <c r="R1324" s="462"/>
      <c r="S1324" s="462"/>
      <c r="T1324" s="462"/>
      <c r="U1324" s="462"/>
      <c r="W1324" s="462"/>
      <c r="X1324" s="462"/>
      <c r="Y1324" s="462"/>
      <c r="Z1324" s="462"/>
      <c r="AA1324" s="462"/>
      <c r="AB1324" s="462"/>
      <c r="AC1324" s="462"/>
      <c r="AD1324" s="462"/>
      <c r="AE1324" s="462"/>
      <c r="AF1324" s="462"/>
      <c r="AG1324" s="462"/>
      <c r="AH1324" s="462"/>
      <c r="AI1324" s="462"/>
    </row>
    <row r="1325" spans="1:35">
      <c r="A1325" s="465"/>
      <c r="B1325" s="465"/>
      <c r="C1325" s="1024"/>
      <c r="D1325" s="1015"/>
      <c r="E1325" s="1015"/>
      <c r="F1325" s="464"/>
      <c r="G1325" s="464"/>
      <c r="H1325" s="464"/>
      <c r="I1325" s="1015"/>
      <c r="J1325" s="465"/>
      <c r="K1325" s="465"/>
      <c r="L1325" s="462"/>
      <c r="M1325" s="462"/>
      <c r="N1325" s="462"/>
      <c r="O1325" s="462"/>
      <c r="P1325" s="462"/>
      <c r="Q1325" s="462"/>
      <c r="R1325" s="462"/>
      <c r="S1325" s="462"/>
      <c r="T1325" s="462"/>
      <c r="U1325" s="462"/>
      <c r="W1325" s="462"/>
      <c r="X1325" s="462"/>
      <c r="Y1325" s="462"/>
      <c r="Z1325" s="462"/>
      <c r="AA1325" s="462"/>
      <c r="AB1325" s="462"/>
      <c r="AC1325" s="462"/>
      <c r="AD1325" s="462"/>
      <c r="AE1325" s="462"/>
      <c r="AF1325" s="462"/>
      <c r="AG1325" s="462"/>
      <c r="AH1325" s="462"/>
      <c r="AI1325" s="462"/>
    </row>
    <row r="1326" spans="1:35">
      <c r="A1326" s="465"/>
      <c r="B1326" s="465"/>
      <c r="C1326" s="1024"/>
      <c r="D1326" s="1015"/>
      <c r="E1326" s="1015"/>
      <c r="F1326" s="464"/>
      <c r="G1326" s="464"/>
      <c r="H1326" s="464"/>
      <c r="I1326" s="1015"/>
      <c r="J1326" s="465"/>
      <c r="K1326" s="465"/>
      <c r="L1326" s="462"/>
      <c r="M1326" s="462"/>
      <c r="N1326" s="462"/>
      <c r="O1326" s="462"/>
      <c r="P1326" s="462"/>
      <c r="Q1326" s="462"/>
      <c r="R1326" s="462"/>
      <c r="S1326" s="462"/>
      <c r="T1326" s="462"/>
      <c r="U1326" s="462"/>
      <c r="W1326" s="462"/>
      <c r="X1326" s="462"/>
      <c r="Y1326" s="462"/>
      <c r="Z1326" s="462"/>
      <c r="AA1326" s="462"/>
      <c r="AB1326" s="462"/>
      <c r="AC1326" s="462"/>
      <c r="AD1326" s="462"/>
      <c r="AE1326" s="462"/>
      <c r="AF1326" s="462"/>
      <c r="AG1326" s="462"/>
      <c r="AH1326" s="462"/>
      <c r="AI1326" s="462"/>
    </row>
    <row r="1327" spans="1:35">
      <c r="A1327" s="465"/>
      <c r="B1327" s="465"/>
      <c r="C1327" s="1024"/>
      <c r="D1327" s="1015"/>
      <c r="E1327" s="1015"/>
      <c r="F1327" s="464"/>
      <c r="G1327" s="464"/>
      <c r="H1327" s="464"/>
      <c r="I1327" s="1015"/>
      <c r="J1327" s="465"/>
      <c r="K1327" s="465"/>
      <c r="L1327" s="462"/>
      <c r="M1327" s="462"/>
      <c r="N1327" s="462"/>
      <c r="O1327" s="462"/>
      <c r="P1327" s="462"/>
      <c r="Q1327" s="462"/>
      <c r="R1327" s="462"/>
      <c r="S1327" s="462"/>
      <c r="T1327" s="462"/>
      <c r="U1327" s="462"/>
      <c r="W1327" s="462"/>
      <c r="X1327" s="462"/>
      <c r="Y1327" s="462"/>
      <c r="Z1327" s="462"/>
      <c r="AA1327" s="462"/>
      <c r="AB1327" s="462"/>
      <c r="AC1327" s="462"/>
      <c r="AD1327" s="462"/>
      <c r="AE1327" s="462"/>
      <c r="AF1327" s="462"/>
      <c r="AG1327" s="462"/>
      <c r="AH1327" s="462"/>
      <c r="AI1327" s="462"/>
    </row>
    <row r="1328" spans="1:35">
      <c r="A1328" s="465"/>
      <c r="B1328" s="465"/>
      <c r="C1328" s="1024"/>
      <c r="D1328" s="1015"/>
      <c r="E1328" s="1015"/>
      <c r="F1328" s="464"/>
      <c r="G1328" s="464"/>
      <c r="H1328" s="464"/>
      <c r="I1328" s="1015"/>
      <c r="J1328" s="465"/>
      <c r="K1328" s="465"/>
      <c r="L1328" s="462"/>
      <c r="M1328" s="462"/>
      <c r="N1328" s="462"/>
      <c r="O1328" s="462"/>
      <c r="P1328" s="462"/>
      <c r="Q1328" s="462"/>
      <c r="R1328" s="462"/>
      <c r="S1328" s="462"/>
      <c r="T1328" s="462"/>
      <c r="U1328" s="462"/>
      <c r="W1328" s="462"/>
      <c r="X1328" s="462"/>
      <c r="Y1328" s="462"/>
      <c r="Z1328" s="462"/>
      <c r="AA1328" s="462"/>
      <c r="AB1328" s="462"/>
      <c r="AC1328" s="462"/>
      <c r="AD1328" s="462"/>
      <c r="AE1328" s="462"/>
      <c r="AF1328" s="462"/>
      <c r="AG1328" s="462"/>
      <c r="AH1328" s="462"/>
      <c r="AI1328" s="462"/>
    </row>
    <row r="1329" spans="1:35">
      <c r="A1329" s="465"/>
      <c r="B1329" s="465"/>
      <c r="C1329" s="1024"/>
      <c r="D1329" s="1015"/>
      <c r="E1329" s="1015"/>
      <c r="F1329" s="464"/>
      <c r="G1329" s="464"/>
      <c r="H1329" s="464"/>
      <c r="I1329" s="1015"/>
      <c r="J1329" s="465"/>
      <c r="K1329" s="465"/>
      <c r="L1329" s="462"/>
      <c r="M1329" s="462"/>
      <c r="N1329" s="462"/>
      <c r="O1329" s="462"/>
      <c r="P1329" s="462"/>
      <c r="Q1329" s="462"/>
      <c r="R1329" s="462"/>
      <c r="S1329" s="462"/>
      <c r="T1329" s="462"/>
      <c r="U1329" s="462"/>
      <c r="W1329" s="462"/>
      <c r="X1329" s="462"/>
      <c r="Y1329" s="462"/>
      <c r="Z1329" s="462"/>
      <c r="AA1329" s="462"/>
      <c r="AB1329" s="462"/>
      <c r="AC1329" s="462"/>
      <c r="AD1329" s="462"/>
      <c r="AE1329" s="462"/>
      <c r="AF1329" s="462"/>
      <c r="AG1329" s="462"/>
      <c r="AH1329" s="462"/>
      <c r="AI1329" s="462"/>
    </row>
    <row r="1330" spans="1:35">
      <c r="A1330" s="465"/>
      <c r="B1330" s="465"/>
      <c r="C1330" s="1024"/>
      <c r="D1330" s="1015"/>
      <c r="E1330" s="1015"/>
      <c r="F1330" s="464"/>
      <c r="G1330" s="464"/>
      <c r="H1330" s="464"/>
      <c r="I1330" s="1015"/>
      <c r="J1330" s="465"/>
      <c r="K1330" s="465"/>
      <c r="L1330" s="462"/>
      <c r="M1330" s="462"/>
      <c r="N1330" s="462"/>
      <c r="O1330" s="462"/>
      <c r="P1330" s="462"/>
      <c r="Q1330" s="462"/>
      <c r="R1330" s="462"/>
      <c r="S1330" s="462"/>
      <c r="T1330" s="462"/>
      <c r="U1330" s="462"/>
      <c r="W1330" s="462"/>
      <c r="X1330" s="462"/>
      <c r="Y1330" s="462"/>
      <c r="Z1330" s="462"/>
      <c r="AA1330" s="462"/>
      <c r="AB1330" s="462"/>
      <c r="AC1330" s="462"/>
      <c r="AD1330" s="462"/>
      <c r="AE1330" s="462"/>
      <c r="AF1330" s="462"/>
      <c r="AG1330" s="462"/>
      <c r="AH1330" s="462"/>
      <c r="AI1330" s="462"/>
    </row>
    <row r="1331" spans="1:35">
      <c r="A1331" s="465"/>
      <c r="B1331" s="465"/>
      <c r="C1331" s="1024"/>
      <c r="D1331" s="1015"/>
      <c r="E1331" s="1015"/>
      <c r="F1331" s="464"/>
      <c r="G1331" s="464"/>
      <c r="H1331" s="464"/>
      <c r="I1331" s="1015"/>
      <c r="J1331" s="465"/>
      <c r="K1331" s="465"/>
      <c r="L1331" s="462"/>
      <c r="M1331" s="462"/>
      <c r="N1331" s="462"/>
      <c r="O1331" s="462"/>
      <c r="P1331" s="462"/>
      <c r="Q1331" s="462"/>
      <c r="R1331" s="462"/>
      <c r="S1331" s="462"/>
      <c r="T1331" s="462"/>
      <c r="U1331" s="462"/>
      <c r="W1331" s="462"/>
      <c r="X1331" s="462"/>
      <c r="Y1331" s="462"/>
      <c r="Z1331" s="462"/>
      <c r="AA1331" s="462"/>
      <c r="AB1331" s="462"/>
      <c r="AC1331" s="462"/>
      <c r="AD1331" s="462"/>
      <c r="AE1331" s="462"/>
      <c r="AF1331" s="462"/>
      <c r="AG1331" s="462"/>
      <c r="AH1331" s="462"/>
      <c r="AI1331" s="462"/>
    </row>
    <row r="1332" spans="1:35">
      <c r="A1332" s="465"/>
      <c r="B1332" s="465"/>
      <c r="C1332" s="1024"/>
      <c r="D1332" s="1015"/>
      <c r="E1332" s="1015"/>
      <c r="F1332" s="464"/>
      <c r="G1332" s="464"/>
      <c r="H1332" s="464"/>
      <c r="I1332" s="1015"/>
      <c r="J1332" s="465"/>
      <c r="K1332" s="465"/>
      <c r="L1332" s="462"/>
      <c r="M1332" s="462"/>
      <c r="N1332" s="462"/>
      <c r="O1332" s="462"/>
      <c r="P1332" s="462"/>
      <c r="Q1332" s="462"/>
      <c r="R1332" s="462"/>
      <c r="S1332" s="462"/>
      <c r="T1332" s="462"/>
      <c r="U1332" s="462"/>
      <c r="W1332" s="462"/>
      <c r="X1332" s="462"/>
      <c r="Y1332" s="462"/>
      <c r="Z1332" s="462"/>
      <c r="AA1332" s="462"/>
      <c r="AB1332" s="462"/>
      <c r="AC1332" s="462"/>
      <c r="AD1332" s="462"/>
      <c r="AE1332" s="462"/>
      <c r="AF1332" s="462"/>
      <c r="AG1332" s="462"/>
      <c r="AH1332" s="462"/>
      <c r="AI1332" s="462"/>
    </row>
    <row r="1333" spans="1:35">
      <c r="A1333" s="465"/>
      <c r="B1333" s="465"/>
      <c r="C1333" s="1024"/>
      <c r="D1333" s="1015"/>
      <c r="E1333" s="1015"/>
      <c r="F1333" s="464"/>
      <c r="G1333" s="464"/>
      <c r="H1333" s="464"/>
      <c r="I1333" s="1015"/>
      <c r="J1333" s="465"/>
      <c r="K1333" s="465"/>
      <c r="L1333" s="462"/>
      <c r="M1333" s="462"/>
      <c r="N1333" s="462"/>
      <c r="O1333" s="462"/>
      <c r="P1333" s="462"/>
      <c r="Q1333" s="462"/>
      <c r="R1333" s="462"/>
      <c r="S1333" s="462"/>
      <c r="T1333" s="462"/>
      <c r="U1333" s="462"/>
      <c r="W1333" s="462"/>
      <c r="X1333" s="462"/>
      <c r="Y1333" s="462"/>
      <c r="Z1333" s="462"/>
      <c r="AA1333" s="462"/>
      <c r="AB1333" s="462"/>
      <c r="AC1333" s="462"/>
      <c r="AD1333" s="462"/>
      <c r="AE1333" s="462"/>
      <c r="AF1333" s="462"/>
      <c r="AG1333" s="462"/>
      <c r="AH1333" s="462"/>
      <c r="AI1333" s="462"/>
    </row>
    <row r="1334" spans="1:35">
      <c r="A1334" s="465"/>
      <c r="B1334" s="465"/>
      <c r="C1334" s="1024"/>
      <c r="D1334" s="1015"/>
      <c r="E1334" s="1015"/>
      <c r="F1334" s="464"/>
      <c r="G1334" s="464"/>
      <c r="H1334" s="464"/>
      <c r="I1334" s="1015"/>
      <c r="J1334" s="465"/>
      <c r="K1334" s="465"/>
      <c r="L1334" s="462"/>
      <c r="M1334" s="462"/>
      <c r="N1334" s="462"/>
      <c r="O1334" s="462"/>
      <c r="P1334" s="462"/>
      <c r="Q1334" s="462"/>
      <c r="R1334" s="462"/>
      <c r="S1334" s="462"/>
      <c r="T1334" s="462"/>
      <c r="U1334" s="462"/>
      <c r="W1334" s="462"/>
      <c r="X1334" s="462"/>
      <c r="Y1334" s="462"/>
      <c r="Z1334" s="462"/>
      <c r="AA1334" s="462"/>
      <c r="AB1334" s="462"/>
      <c r="AC1334" s="462"/>
      <c r="AD1334" s="462"/>
      <c r="AE1334" s="462"/>
      <c r="AF1334" s="462"/>
      <c r="AG1334" s="462"/>
      <c r="AH1334" s="462"/>
      <c r="AI1334" s="462"/>
    </row>
    <row r="1335" spans="1:35">
      <c r="A1335" s="465"/>
      <c r="B1335" s="465"/>
      <c r="C1335" s="1024"/>
      <c r="D1335" s="1015"/>
      <c r="E1335" s="1015"/>
      <c r="F1335" s="464"/>
      <c r="G1335" s="464"/>
      <c r="H1335" s="464"/>
      <c r="I1335" s="1015"/>
      <c r="J1335" s="465"/>
      <c r="K1335" s="465"/>
      <c r="L1335" s="462"/>
      <c r="M1335" s="462"/>
      <c r="N1335" s="462"/>
      <c r="O1335" s="462"/>
      <c r="P1335" s="462"/>
      <c r="Q1335" s="462"/>
      <c r="R1335" s="462"/>
      <c r="S1335" s="462"/>
      <c r="T1335" s="462"/>
      <c r="U1335" s="462"/>
      <c r="W1335" s="462"/>
      <c r="X1335" s="462"/>
      <c r="Y1335" s="462"/>
      <c r="Z1335" s="462"/>
      <c r="AA1335" s="462"/>
      <c r="AB1335" s="462"/>
      <c r="AC1335" s="462"/>
      <c r="AD1335" s="462"/>
      <c r="AE1335" s="462"/>
      <c r="AF1335" s="462"/>
      <c r="AG1335" s="462"/>
      <c r="AH1335" s="462"/>
      <c r="AI1335" s="462"/>
    </row>
    <row r="1336" spans="1:35">
      <c r="A1336" s="465"/>
      <c r="B1336" s="465"/>
      <c r="C1336" s="1024"/>
      <c r="D1336" s="1015"/>
      <c r="E1336" s="1015"/>
      <c r="F1336" s="464"/>
      <c r="G1336" s="464"/>
      <c r="H1336" s="464"/>
      <c r="I1336" s="1015"/>
      <c r="J1336" s="465"/>
      <c r="K1336" s="465"/>
      <c r="L1336" s="462"/>
      <c r="M1336" s="462"/>
      <c r="N1336" s="462"/>
      <c r="O1336" s="462"/>
      <c r="P1336" s="462"/>
      <c r="Q1336" s="462"/>
      <c r="R1336" s="462"/>
      <c r="S1336" s="462"/>
      <c r="T1336" s="462"/>
      <c r="U1336" s="462"/>
      <c r="W1336" s="462"/>
      <c r="X1336" s="462"/>
      <c r="Y1336" s="462"/>
      <c r="Z1336" s="462"/>
      <c r="AA1336" s="462"/>
      <c r="AB1336" s="462"/>
      <c r="AC1336" s="462"/>
      <c r="AD1336" s="462"/>
      <c r="AE1336" s="462"/>
      <c r="AF1336" s="462"/>
      <c r="AG1336" s="462"/>
      <c r="AH1336" s="462"/>
      <c r="AI1336" s="462"/>
    </row>
    <row r="1337" spans="1:35">
      <c r="A1337" s="465"/>
      <c r="B1337" s="465"/>
      <c r="C1337" s="1024"/>
      <c r="D1337" s="1015"/>
      <c r="E1337" s="1015"/>
      <c r="F1337" s="464"/>
      <c r="G1337" s="464"/>
      <c r="H1337" s="464"/>
      <c r="I1337" s="1015"/>
      <c r="J1337" s="465"/>
      <c r="K1337" s="465"/>
      <c r="L1337" s="462"/>
      <c r="M1337" s="462"/>
      <c r="N1337" s="462"/>
      <c r="O1337" s="462"/>
      <c r="P1337" s="462"/>
      <c r="Q1337" s="462"/>
      <c r="R1337" s="462"/>
      <c r="S1337" s="462"/>
      <c r="T1337" s="462"/>
      <c r="U1337" s="462"/>
      <c r="W1337" s="462"/>
      <c r="X1337" s="462"/>
      <c r="Y1337" s="462"/>
      <c r="Z1337" s="462"/>
      <c r="AA1337" s="462"/>
      <c r="AB1337" s="462"/>
      <c r="AC1337" s="462"/>
      <c r="AD1337" s="462"/>
      <c r="AE1337" s="462"/>
      <c r="AF1337" s="462"/>
      <c r="AG1337" s="462"/>
      <c r="AH1337" s="462"/>
      <c r="AI1337" s="462"/>
    </row>
    <row r="1338" spans="1:35">
      <c r="A1338" s="465"/>
      <c r="B1338" s="465"/>
      <c r="C1338" s="1024"/>
      <c r="D1338" s="1015"/>
      <c r="E1338" s="1015"/>
      <c r="F1338" s="464"/>
      <c r="G1338" s="464"/>
      <c r="H1338" s="464"/>
      <c r="I1338" s="1015"/>
      <c r="J1338" s="465"/>
      <c r="K1338" s="465"/>
      <c r="L1338" s="462"/>
      <c r="M1338" s="462"/>
      <c r="N1338" s="462"/>
      <c r="O1338" s="462"/>
      <c r="P1338" s="462"/>
      <c r="Q1338" s="462"/>
      <c r="R1338" s="462"/>
      <c r="S1338" s="462"/>
      <c r="T1338" s="462"/>
      <c r="U1338" s="462"/>
      <c r="W1338" s="462"/>
      <c r="X1338" s="462"/>
      <c r="Y1338" s="462"/>
      <c r="Z1338" s="462"/>
      <c r="AA1338" s="462"/>
      <c r="AB1338" s="462"/>
      <c r="AC1338" s="462"/>
      <c r="AD1338" s="462"/>
      <c r="AE1338" s="462"/>
      <c r="AF1338" s="462"/>
      <c r="AG1338" s="462"/>
      <c r="AH1338" s="462"/>
      <c r="AI1338" s="462"/>
    </row>
    <row r="1339" spans="1:35">
      <c r="A1339" s="465"/>
      <c r="B1339" s="465"/>
      <c r="C1339" s="1024"/>
      <c r="D1339" s="1015"/>
      <c r="E1339" s="1015"/>
      <c r="F1339" s="464"/>
      <c r="G1339" s="464"/>
      <c r="H1339" s="464"/>
      <c r="I1339" s="1015"/>
      <c r="J1339" s="465"/>
      <c r="K1339" s="465"/>
      <c r="L1339" s="462"/>
      <c r="M1339" s="462"/>
      <c r="N1339" s="462"/>
      <c r="O1339" s="462"/>
      <c r="P1339" s="462"/>
      <c r="Q1339" s="462"/>
      <c r="R1339" s="462"/>
      <c r="S1339" s="462"/>
      <c r="T1339" s="462"/>
      <c r="U1339" s="462"/>
      <c r="W1339" s="462"/>
      <c r="X1339" s="462"/>
      <c r="Y1339" s="462"/>
      <c r="Z1339" s="462"/>
      <c r="AA1339" s="462"/>
      <c r="AB1339" s="462"/>
      <c r="AC1339" s="462"/>
      <c r="AD1339" s="462"/>
      <c r="AE1339" s="462"/>
      <c r="AF1339" s="462"/>
      <c r="AG1339" s="462"/>
      <c r="AH1339" s="462"/>
      <c r="AI1339" s="462"/>
    </row>
    <row r="1340" spans="1:35">
      <c r="A1340" s="465"/>
      <c r="B1340" s="465"/>
      <c r="C1340" s="1024"/>
      <c r="D1340" s="1015"/>
      <c r="E1340" s="1015"/>
      <c r="F1340" s="464"/>
      <c r="G1340" s="464"/>
      <c r="H1340" s="464"/>
      <c r="I1340" s="1015"/>
      <c r="J1340" s="465"/>
      <c r="K1340" s="465"/>
      <c r="L1340" s="462"/>
      <c r="M1340" s="462"/>
      <c r="N1340" s="462"/>
      <c r="O1340" s="462"/>
      <c r="P1340" s="462"/>
      <c r="Q1340" s="462"/>
      <c r="R1340" s="462"/>
      <c r="S1340" s="462"/>
      <c r="T1340" s="462"/>
      <c r="U1340" s="462"/>
      <c r="W1340" s="462"/>
      <c r="X1340" s="462"/>
      <c r="Y1340" s="462"/>
      <c r="Z1340" s="462"/>
      <c r="AA1340" s="462"/>
      <c r="AB1340" s="462"/>
      <c r="AC1340" s="462"/>
      <c r="AD1340" s="462"/>
      <c r="AE1340" s="462"/>
      <c r="AF1340" s="462"/>
      <c r="AG1340" s="462"/>
      <c r="AH1340" s="462"/>
      <c r="AI1340" s="462"/>
    </row>
    <row r="1341" spans="1:35">
      <c r="A1341" s="465"/>
      <c r="B1341" s="465"/>
      <c r="C1341" s="1024"/>
      <c r="D1341" s="1015"/>
      <c r="E1341" s="1015"/>
      <c r="F1341" s="464"/>
      <c r="G1341" s="464"/>
      <c r="H1341" s="464"/>
      <c r="I1341" s="1015"/>
      <c r="J1341" s="465"/>
      <c r="K1341" s="465"/>
      <c r="L1341" s="462"/>
      <c r="M1341" s="462"/>
      <c r="N1341" s="462"/>
      <c r="O1341" s="462"/>
      <c r="P1341" s="462"/>
      <c r="Q1341" s="462"/>
      <c r="R1341" s="462"/>
      <c r="S1341" s="462"/>
      <c r="T1341" s="462"/>
      <c r="U1341" s="462"/>
      <c r="W1341" s="462"/>
      <c r="X1341" s="462"/>
      <c r="Y1341" s="462"/>
      <c r="Z1341" s="462"/>
      <c r="AA1341" s="462"/>
      <c r="AB1341" s="462"/>
      <c r="AC1341" s="462"/>
      <c r="AD1341" s="462"/>
      <c r="AE1341" s="462"/>
      <c r="AF1341" s="462"/>
      <c r="AG1341" s="462"/>
      <c r="AH1341" s="462"/>
      <c r="AI1341" s="462"/>
    </row>
    <row r="1342" spans="1:35">
      <c r="A1342" s="465"/>
      <c r="B1342" s="465"/>
      <c r="C1342" s="1024"/>
      <c r="D1342" s="1015"/>
      <c r="E1342" s="1015"/>
      <c r="F1342" s="464"/>
      <c r="G1342" s="464"/>
      <c r="H1342" s="464"/>
      <c r="I1342" s="1015"/>
      <c r="J1342" s="465"/>
      <c r="K1342" s="465"/>
      <c r="L1342" s="462"/>
      <c r="M1342" s="462"/>
      <c r="N1342" s="462"/>
      <c r="O1342" s="462"/>
      <c r="P1342" s="462"/>
      <c r="Q1342" s="462"/>
      <c r="R1342" s="462"/>
      <c r="S1342" s="462"/>
      <c r="T1342" s="462"/>
      <c r="U1342" s="462"/>
      <c r="W1342" s="462"/>
      <c r="X1342" s="462"/>
      <c r="Y1342" s="462"/>
      <c r="Z1342" s="462"/>
      <c r="AA1342" s="462"/>
      <c r="AB1342" s="462"/>
      <c r="AC1342" s="462"/>
      <c r="AD1342" s="462"/>
      <c r="AE1342" s="462"/>
      <c r="AF1342" s="462"/>
      <c r="AG1342" s="462"/>
      <c r="AH1342" s="462"/>
      <c r="AI1342" s="462"/>
    </row>
    <row r="1343" spans="1:35">
      <c r="A1343" s="465"/>
      <c r="B1343" s="465"/>
      <c r="C1343" s="1024"/>
      <c r="D1343" s="1015"/>
      <c r="E1343" s="1015"/>
      <c r="F1343" s="464"/>
      <c r="G1343" s="464"/>
      <c r="H1343" s="464"/>
      <c r="I1343" s="1015"/>
      <c r="J1343" s="465"/>
      <c r="K1343" s="465"/>
      <c r="L1343" s="462"/>
      <c r="M1343" s="462"/>
      <c r="N1343" s="462"/>
      <c r="O1343" s="462"/>
      <c r="P1343" s="462"/>
      <c r="Q1343" s="462"/>
      <c r="R1343" s="462"/>
      <c r="S1343" s="462"/>
      <c r="T1343" s="462"/>
      <c r="U1343" s="462"/>
      <c r="W1343" s="462"/>
      <c r="X1343" s="462"/>
      <c r="Y1343" s="462"/>
      <c r="Z1343" s="462"/>
      <c r="AA1343" s="462"/>
      <c r="AB1343" s="462"/>
      <c r="AC1343" s="462"/>
      <c r="AD1343" s="462"/>
      <c r="AE1343" s="462"/>
      <c r="AF1343" s="462"/>
      <c r="AG1343" s="462"/>
      <c r="AH1343" s="462"/>
      <c r="AI1343" s="462"/>
    </row>
    <row r="1344" spans="1:35">
      <c r="A1344" s="465"/>
      <c r="B1344" s="465"/>
      <c r="C1344" s="1024"/>
      <c r="D1344" s="1015"/>
      <c r="E1344" s="1015"/>
      <c r="F1344" s="464"/>
      <c r="G1344" s="464"/>
      <c r="H1344" s="464"/>
      <c r="I1344" s="1015"/>
      <c r="J1344" s="465"/>
      <c r="K1344" s="465"/>
      <c r="L1344" s="462"/>
      <c r="M1344" s="462"/>
      <c r="N1344" s="462"/>
      <c r="O1344" s="462"/>
      <c r="P1344" s="462"/>
      <c r="Q1344" s="462"/>
      <c r="R1344" s="462"/>
      <c r="S1344" s="462"/>
      <c r="T1344" s="462"/>
      <c r="U1344" s="462"/>
      <c r="W1344" s="462"/>
      <c r="X1344" s="462"/>
      <c r="Y1344" s="462"/>
      <c r="Z1344" s="462"/>
      <c r="AA1344" s="462"/>
      <c r="AB1344" s="462"/>
      <c r="AC1344" s="462"/>
      <c r="AD1344" s="462"/>
      <c r="AE1344" s="462"/>
      <c r="AF1344" s="462"/>
      <c r="AG1344" s="462"/>
      <c r="AH1344" s="462"/>
      <c r="AI1344" s="462"/>
    </row>
    <row r="1345" spans="1:35">
      <c r="A1345" s="465"/>
      <c r="B1345" s="465"/>
      <c r="C1345" s="1024"/>
      <c r="D1345" s="1015"/>
      <c r="E1345" s="1015"/>
      <c r="F1345" s="464"/>
      <c r="G1345" s="464"/>
      <c r="H1345" s="464"/>
      <c r="I1345" s="1015"/>
      <c r="J1345" s="465"/>
      <c r="K1345" s="465"/>
      <c r="L1345" s="462"/>
      <c r="M1345" s="462"/>
      <c r="N1345" s="462"/>
      <c r="O1345" s="462"/>
      <c r="P1345" s="462"/>
      <c r="Q1345" s="462"/>
      <c r="R1345" s="462"/>
      <c r="S1345" s="462"/>
      <c r="T1345" s="462"/>
      <c r="U1345" s="462"/>
      <c r="W1345" s="462"/>
      <c r="X1345" s="462"/>
      <c r="Y1345" s="462"/>
      <c r="Z1345" s="462"/>
      <c r="AA1345" s="462"/>
      <c r="AB1345" s="462"/>
      <c r="AC1345" s="462"/>
      <c r="AD1345" s="462"/>
      <c r="AE1345" s="462"/>
      <c r="AF1345" s="462"/>
      <c r="AG1345" s="462"/>
      <c r="AH1345" s="462"/>
      <c r="AI1345" s="462"/>
    </row>
    <row r="1346" spans="1:35">
      <c r="A1346" s="465"/>
      <c r="B1346" s="465"/>
      <c r="C1346" s="1024"/>
      <c r="D1346" s="1015"/>
      <c r="E1346" s="1015"/>
      <c r="F1346" s="464"/>
      <c r="G1346" s="464"/>
      <c r="H1346" s="464"/>
      <c r="I1346" s="1015"/>
      <c r="J1346" s="465"/>
      <c r="K1346" s="465"/>
      <c r="L1346" s="462"/>
      <c r="M1346" s="462"/>
      <c r="N1346" s="462"/>
      <c r="O1346" s="462"/>
      <c r="P1346" s="462"/>
      <c r="Q1346" s="462"/>
      <c r="R1346" s="462"/>
      <c r="S1346" s="462"/>
      <c r="T1346" s="462"/>
      <c r="U1346" s="462"/>
      <c r="W1346" s="462"/>
      <c r="X1346" s="462"/>
      <c r="Y1346" s="462"/>
      <c r="Z1346" s="462"/>
      <c r="AA1346" s="462"/>
      <c r="AB1346" s="462"/>
      <c r="AC1346" s="462"/>
      <c r="AD1346" s="462"/>
      <c r="AE1346" s="462"/>
      <c r="AF1346" s="462"/>
      <c r="AG1346" s="462"/>
      <c r="AH1346" s="462"/>
      <c r="AI1346" s="462"/>
    </row>
    <row r="1347" spans="1:35">
      <c r="A1347" s="465"/>
      <c r="B1347" s="465"/>
      <c r="C1347" s="1024"/>
      <c r="D1347" s="1015"/>
      <c r="E1347" s="1015"/>
      <c r="F1347" s="928"/>
      <c r="G1347" s="928"/>
      <c r="H1347" s="928"/>
      <c r="I1347" s="1015"/>
      <c r="J1347" s="465"/>
      <c r="K1347" s="465"/>
      <c r="L1347" s="462"/>
      <c r="M1347" s="462"/>
      <c r="N1347" s="462"/>
      <c r="O1347" s="462"/>
      <c r="P1347" s="462"/>
      <c r="Q1347" s="462"/>
      <c r="R1347" s="462"/>
      <c r="S1347" s="462"/>
      <c r="T1347" s="462"/>
      <c r="U1347" s="462"/>
      <c r="W1347" s="462"/>
      <c r="X1347" s="462"/>
      <c r="Y1347" s="462"/>
      <c r="Z1347" s="462"/>
      <c r="AA1347" s="462"/>
      <c r="AB1347" s="462"/>
      <c r="AC1347" s="462"/>
      <c r="AD1347" s="462"/>
      <c r="AE1347" s="462"/>
      <c r="AF1347" s="462"/>
      <c r="AG1347" s="462"/>
      <c r="AH1347" s="462"/>
      <c r="AI1347" s="462"/>
    </row>
    <row r="1348" spans="1:35">
      <c r="A1348" s="465"/>
      <c r="B1348" s="465"/>
      <c r="C1348" s="1024"/>
      <c r="D1348" s="1015"/>
      <c r="E1348" s="1015"/>
      <c r="F1348" s="928"/>
      <c r="G1348" s="928"/>
      <c r="H1348" s="928"/>
      <c r="I1348" s="1015"/>
      <c r="J1348" s="465"/>
      <c r="K1348" s="465"/>
      <c r="L1348" s="462"/>
      <c r="M1348" s="462"/>
      <c r="N1348" s="462"/>
      <c r="O1348" s="462"/>
      <c r="P1348" s="462"/>
      <c r="Q1348" s="462"/>
      <c r="R1348" s="462"/>
      <c r="S1348" s="462"/>
      <c r="T1348" s="462"/>
      <c r="U1348" s="462"/>
      <c r="W1348" s="462"/>
      <c r="X1348" s="462"/>
      <c r="Y1348" s="462"/>
      <c r="Z1348" s="462"/>
      <c r="AA1348" s="462"/>
      <c r="AB1348" s="462"/>
      <c r="AC1348" s="462"/>
      <c r="AD1348" s="462"/>
      <c r="AE1348" s="462"/>
      <c r="AF1348" s="462"/>
      <c r="AG1348" s="462"/>
      <c r="AH1348" s="462"/>
      <c r="AI1348" s="462"/>
    </row>
    <row r="1349" spans="1:35">
      <c r="A1349" s="465"/>
      <c r="B1349" s="465"/>
      <c r="C1349" s="1024"/>
      <c r="D1349" s="1015"/>
      <c r="E1349" s="1015"/>
      <c r="F1349" s="928"/>
      <c r="G1349" s="928"/>
      <c r="H1349" s="928"/>
      <c r="I1349" s="1015"/>
      <c r="J1349" s="465"/>
      <c r="K1349" s="465"/>
      <c r="L1349" s="462"/>
      <c r="M1349" s="462"/>
      <c r="N1349" s="462"/>
      <c r="O1349" s="462"/>
      <c r="P1349" s="462"/>
      <c r="Q1349" s="462"/>
      <c r="R1349" s="462"/>
      <c r="S1349" s="462"/>
      <c r="T1349" s="462"/>
      <c r="U1349" s="462"/>
      <c r="W1349" s="462"/>
      <c r="X1349" s="462"/>
      <c r="Y1349" s="462"/>
      <c r="Z1349" s="462"/>
      <c r="AA1349" s="462"/>
      <c r="AB1349" s="462"/>
      <c r="AC1349" s="462"/>
      <c r="AD1349" s="462"/>
      <c r="AE1349" s="462"/>
      <c r="AF1349" s="462"/>
      <c r="AG1349" s="462"/>
      <c r="AH1349" s="462"/>
      <c r="AI1349" s="462"/>
    </row>
    <row r="1350" spans="1:35">
      <c r="A1350" s="465"/>
      <c r="B1350" s="465"/>
      <c r="C1350" s="1024"/>
      <c r="D1350" s="1015"/>
      <c r="E1350" s="1015"/>
      <c r="F1350" s="928"/>
      <c r="G1350" s="928"/>
      <c r="H1350" s="928"/>
      <c r="I1350" s="1015"/>
      <c r="J1350" s="465"/>
      <c r="K1350" s="465"/>
      <c r="L1350" s="462"/>
      <c r="M1350" s="462"/>
      <c r="N1350" s="462"/>
      <c r="O1350" s="462"/>
      <c r="P1350" s="462"/>
      <c r="Q1350" s="462"/>
      <c r="R1350" s="462"/>
      <c r="S1350" s="462"/>
      <c r="T1350" s="462"/>
      <c r="U1350" s="462"/>
      <c r="W1350" s="462"/>
      <c r="X1350" s="462"/>
      <c r="Y1350" s="462"/>
      <c r="Z1350" s="462"/>
      <c r="AA1350" s="462"/>
      <c r="AB1350" s="462"/>
      <c r="AC1350" s="462"/>
      <c r="AD1350" s="462"/>
      <c r="AE1350" s="462"/>
      <c r="AF1350" s="462"/>
      <c r="AG1350" s="462"/>
      <c r="AH1350" s="462"/>
      <c r="AI1350" s="462"/>
    </row>
    <row r="1351" spans="1:35">
      <c r="A1351" s="465"/>
      <c r="B1351" s="465"/>
      <c r="C1351" s="1024"/>
      <c r="D1351" s="1015"/>
      <c r="E1351" s="1015"/>
      <c r="F1351" s="928"/>
      <c r="G1351" s="928"/>
      <c r="H1351" s="928"/>
      <c r="I1351" s="1015"/>
      <c r="J1351" s="465"/>
      <c r="K1351" s="465"/>
      <c r="L1351" s="462"/>
      <c r="M1351" s="462"/>
      <c r="N1351" s="462"/>
      <c r="O1351" s="462"/>
      <c r="P1351" s="462"/>
      <c r="Q1351" s="462"/>
      <c r="R1351" s="462"/>
      <c r="S1351" s="462"/>
      <c r="T1351" s="462"/>
      <c r="U1351" s="462"/>
      <c r="W1351" s="462"/>
      <c r="X1351" s="462"/>
      <c r="Y1351" s="462"/>
      <c r="Z1351" s="462"/>
      <c r="AA1351" s="462"/>
      <c r="AB1351" s="462"/>
      <c r="AC1351" s="462"/>
      <c r="AD1351" s="462"/>
      <c r="AE1351" s="462"/>
      <c r="AF1351" s="462"/>
      <c r="AG1351" s="462"/>
      <c r="AH1351" s="462"/>
      <c r="AI1351" s="462"/>
    </row>
    <row r="1352" spans="1:35">
      <c r="A1352" s="465"/>
      <c r="B1352" s="465"/>
      <c r="C1352" s="1024"/>
      <c r="D1352" s="1015"/>
      <c r="E1352" s="1015"/>
      <c r="F1352" s="928"/>
      <c r="G1352" s="928"/>
      <c r="H1352" s="928"/>
      <c r="I1352" s="1015"/>
      <c r="J1352" s="465"/>
      <c r="K1352" s="465"/>
      <c r="L1352" s="462"/>
      <c r="M1352" s="462"/>
      <c r="N1352" s="462"/>
      <c r="O1352" s="462"/>
      <c r="P1352" s="462"/>
      <c r="Q1352" s="462"/>
      <c r="R1352" s="462"/>
      <c r="S1352" s="462"/>
      <c r="T1352" s="462"/>
      <c r="U1352" s="462"/>
      <c r="W1352" s="462"/>
      <c r="X1352" s="462"/>
      <c r="Y1352" s="462"/>
      <c r="Z1352" s="462"/>
      <c r="AA1352" s="462"/>
      <c r="AB1352" s="462"/>
      <c r="AC1352" s="462"/>
      <c r="AD1352" s="462"/>
      <c r="AE1352" s="462"/>
      <c r="AF1352" s="462"/>
      <c r="AG1352" s="462"/>
      <c r="AH1352" s="462"/>
      <c r="AI1352" s="462"/>
    </row>
    <row r="1353" spans="1:35">
      <c r="A1353" s="465"/>
      <c r="B1353" s="465"/>
      <c r="C1353" s="1024"/>
      <c r="D1353" s="1015"/>
      <c r="E1353" s="1015"/>
      <c r="F1353" s="464"/>
      <c r="G1353" s="464"/>
      <c r="H1353" s="464"/>
      <c r="I1353" s="1015"/>
      <c r="J1353" s="465"/>
      <c r="K1353" s="465"/>
      <c r="L1353" s="462"/>
      <c r="M1353" s="462"/>
      <c r="N1353" s="462"/>
      <c r="O1353" s="462"/>
      <c r="P1353" s="462"/>
      <c r="Q1353" s="462"/>
      <c r="R1353" s="462"/>
      <c r="S1353" s="462"/>
      <c r="T1353" s="462"/>
      <c r="U1353" s="462"/>
      <c r="W1353" s="462"/>
      <c r="X1353" s="462"/>
      <c r="Y1353" s="462"/>
      <c r="Z1353" s="462"/>
      <c r="AA1353" s="462"/>
      <c r="AB1353" s="462"/>
      <c r="AC1353" s="462"/>
      <c r="AD1353" s="462"/>
      <c r="AE1353" s="462"/>
      <c r="AF1353" s="462"/>
      <c r="AG1353" s="462"/>
      <c r="AH1353" s="462"/>
      <c r="AI1353" s="462"/>
    </row>
    <row r="1354" spans="1:35">
      <c r="A1354" s="465"/>
      <c r="B1354" s="465"/>
      <c r="C1354" s="1024"/>
      <c r="D1354" s="1015"/>
      <c r="E1354" s="1015"/>
      <c r="F1354" s="928"/>
      <c r="G1354" s="928"/>
      <c r="H1354" s="928"/>
      <c r="I1354" s="1015"/>
      <c r="J1354" s="465"/>
      <c r="K1354" s="465"/>
      <c r="L1354" s="462"/>
      <c r="M1354" s="462"/>
      <c r="N1354" s="462"/>
      <c r="O1354" s="462"/>
      <c r="P1354" s="462"/>
      <c r="Q1354" s="462"/>
      <c r="R1354" s="462"/>
      <c r="S1354" s="462"/>
      <c r="T1354" s="462"/>
      <c r="U1354" s="462"/>
      <c r="W1354" s="462"/>
      <c r="X1354" s="462"/>
      <c r="Y1354" s="462"/>
      <c r="Z1354" s="462"/>
      <c r="AA1354" s="462"/>
      <c r="AB1354" s="462"/>
      <c r="AC1354" s="462"/>
      <c r="AD1354" s="462"/>
      <c r="AE1354" s="462"/>
      <c r="AF1354" s="462"/>
      <c r="AG1354" s="462"/>
      <c r="AH1354" s="462"/>
      <c r="AI1354" s="462"/>
    </row>
    <row r="1355" spans="1:35">
      <c r="A1355" s="465"/>
      <c r="B1355" s="465"/>
      <c r="C1355" s="1024"/>
      <c r="D1355" s="1015"/>
      <c r="E1355" s="1015"/>
      <c r="F1355" s="928"/>
      <c r="G1355" s="928"/>
      <c r="H1355" s="928"/>
      <c r="I1355" s="1015"/>
      <c r="J1355" s="465"/>
      <c r="K1355" s="465"/>
      <c r="L1355" s="462"/>
      <c r="M1355" s="462"/>
      <c r="N1355" s="462"/>
      <c r="O1355" s="462"/>
      <c r="P1355" s="462"/>
      <c r="Q1355" s="462"/>
      <c r="R1355" s="462"/>
      <c r="S1355" s="462"/>
      <c r="T1355" s="462"/>
      <c r="U1355" s="462"/>
      <c r="W1355" s="462"/>
      <c r="X1355" s="462"/>
      <c r="Y1355" s="462"/>
      <c r="Z1355" s="462"/>
      <c r="AA1355" s="462"/>
      <c r="AB1355" s="462"/>
      <c r="AC1355" s="462"/>
      <c r="AD1355" s="462"/>
      <c r="AE1355" s="462"/>
      <c r="AF1355" s="462"/>
      <c r="AG1355" s="462"/>
      <c r="AH1355" s="462"/>
      <c r="AI1355" s="462"/>
    </row>
    <row r="1356" spans="1:35">
      <c r="A1356" s="465"/>
      <c r="B1356" s="465"/>
      <c r="C1356" s="1024"/>
      <c r="D1356" s="1015"/>
      <c r="E1356" s="1015"/>
      <c r="F1356" s="928"/>
      <c r="G1356" s="928"/>
      <c r="H1356" s="928"/>
      <c r="I1356" s="1015"/>
      <c r="J1356" s="465"/>
      <c r="K1356" s="465"/>
      <c r="L1356" s="462"/>
      <c r="M1356" s="462"/>
      <c r="N1356" s="462"/>
      <c r="O1356" s="462"/>
      <c r="P1356" s="462"/>
      <c r="Q1356" s="462"/>
      <c r="R1356" s="462"/>
      <c r="S1356" s="462"/>
      <c r="T1356" s="462"/>
      <c r="U1356" s="462"/>
      <c r="W1356" s="462"/>
      <c r="X1356" s="462"/>
      <c r="Y1356" s="462"/>
      <c r="Z1356" s="462"/>
      <c r="AA1356" s="462"/>
      <c r="AB1356" s="462"/>
      <c r="AC1356" s="462"/>
      <c r="AD1356" s="462"/>
      <c r="AE1356" s="462"/>
      <c r="AF1356" s="462"/>
      <c r="AG1356" s="462"/>
      <c r="AH1356" s="462"/>
      <c r="AI1356" s="462"/>
    </row>
    <row r="1357" spans="1:35">
      <c r="A1357" s="465"/>
      <c r="B1357" s="465"/>
      <c r="C1357" s="1024"/>
      <c r="D1357" s="1015"/>
      <c r="E1357" s="1015"/>
      <c r="F1357" s="928"/>
      <c r="G1357" s="928"/>
      <c r="H1357" s="928"/>
      <c r="I1357" s="1015"/>
      <c r="J1357" s="465"/>
      <c r="K1357" s="465"/>
      <c r="L1357" s="462"/>
      <c r="M1357" s="462"/>
      <c r="N1357" s="462"/>
      <c r="O1357" s="462"/>
      <c r="P1357" s="462"/>
      <c r="Q1357" s="462"/>
      <c r="R1357" s="462"/>
      <c r="S1357" s="462"/>
      <c r="T1357" s="462"/>
      <c r="U1357" s="462"/>
      <c r="W1357" s="462"/>
      <c r="X1357" s="462"/>
      <c r="Y1357" s="462"/>
      <c r="Z1357" s="462"/>
      <c r="AA1357" s="462"/>
      <c r="AB1357" s="462"/>
      <c r="AC1357" s="462"/>
      <c r="AD1357" s="462"/>
      <c r="AE1357" s="462"/>
      <c r="AF1357" s="462"/>
      <c r="AG1357" s="462"/>
      <c r="AH1357" s="462"/>
      <c r="AI1357" s="462"/>
    </row>
    <row r="1358" spans="1:35">
      <c r="A1358" s="465"/>
      <c r="B1358" s="465"/>
      <c r="C1358" s="1024"/>
      <c r="D1358" s="1015"/>
      <c r="E1358" s="1015"/>
      <c r="F1358" s="928"/>
      <c r="G1358" s="928"/>
      <c r="H1358" s="928"/>
      <c r="I1358" s="1015"/>
      <c r="J1358" s="465"/>
      <c r="K1358" s="465"/>
      <c r="L1358" s="462"/>
      <c r="M1358" s="462"/>
      <c r="N1358" s="462"/>
      <c r="O1358" s="462"/>
      <c r="P1358" s="462"/>
      <c r="Q1358" s="462"/>
      <c r="R1358" s="462"/>
      <c r="S1358" s="462"/>
      <c r="T1358" s="462"/>
      <c r="U1358" s="462"/>
      <c r="W1358" s="462"/>
      <c r="X1358" s="462"/>
      <c r="Y1358" s="462"/>
      <c r="Z1358" s="462"/>
      <c r="AA1358" s="462"/>
      <c r="AB1358" s="462"/>
      <c r="AC1358" s="462"/>
      <c r="AD1358" s="462"/>
      <c r="AE1358" s="462"/>
      <c r="AF1358" s="462"/>
      <c r="AG1358" s="462"/>
      <c r="AH1358" s="462"/>
      <c r="AI1358" s="462"/>
    </row>
    <row r="1359" spans="1:35">
      <c r="A1359" s="465"/>
      <c r="B1359" s="465"/>
      <c r="C1359" s="1024"/>
      <c r="D1359" s="1015"/>
      <c r="E1359" s="1015"/>
      <c r="F1359" s="928"/>
      <c r="G1359" s="928"/>
      <c r="H1359" s="928"/>
      <c r="I1359" s="1015"/>
      <c r="J1359" s="465"/>
      <c r="K1359" s="465"/>
      <c r="L1359" s="462"/>
      <c r="M1359" s="462"/>
      <c r="N1359" s="462"/>
      <c r="O1359" s="462"/>
      <c r="P1359" s="462"/>
      <c r="Q1359" s="462"/>
      <c r="R1359" s="462"/>
      <c r="S1359" s="462"/>
      <c r="T1359" s="462"/>
      <c r="U1359" s="462"/>
      <c r="W1359" s="462"/>
      <c r="X1359" s="462"/>
      <c r="Y1359" s="462"/>
      <c r="Z1359" s="462"/>
      <c r="AA1359" s="462"/>
      <c r="AB1359" s="462"/>
      <c r="AC1359" s="462"/>
      <c r="AD1359" s="462"/>
      <c r="AE1359" s="462"/>
      <c r="AF1359" s="462"/>
      <c r="AG1359" s="462"/>
      <c r="AH1359" s="462"/>
      <c r="AI1359" s="462"/>
    </row>
    <row r="1360" spans="1:35">
      <c r="A1360" s="465"/>
      <c r="B1360" s="465"/>
      <c r="C1360" s="1024"/>
      <c r="D1360" s="1015"/>
      <c r="E1360" s="1015"/>
      <c r="F1360" s="464"/>
      <c r="G1360" s="464"/>
      <c r="H1360" s="464"/>
      <c r="I1360" s="1015"/>
      <c r="J1360" s="465"/>
      <c r="K1360" s="465"/>
      <c r="L1360" s="462"/>
      <c r="M1360" s="462"/>
      <c r="N1360" s="462"/>
      <c r="O1360" s="462"/>
      <c r="P1360" s="462"/>
      <c r="Q1360" s="462"/>
      <c r="R1360" s="462"/>
      <c r="S1360" s="462"/>
      <c r="T1360" s="462"/>
      <c r="U1360" s="462"/>
      <c r="W1360" s="462"/>
      <c r="X1360" s="462"/>
      <c r="Y1360" s="462"/>
      <c r="Z1360" s="462"/>
      <c r="AA1360" s="462"/>
      <c r="AB1360" s="462"/>
      <c r="AC1360" s="462"/>
      <c r="AD1360" s="462"/>
      <c r="AE1360" s="462"/>
      <c r="AF1360" s="462"/>
      <c r="AG1360" s="462"/>
      <c r="AH1360" s="462"/>
      <c r="AI1360" s="462"/>
    </row>
    <row r="1361" spans="1:35">
      <c r="A1361" s="465"/>
      <c r="B1361" s="465"/>
      <c r="C1361" s="1024"/>
      <c r="D1361" s="1015"/>
      <c r="E1361" s="1015"/>
      <c r="F1361" s="464"/>
      <c r="G1361" s="464"/>
      <c r="H1361" s="464"/>
      <c r="I1361" s="1015"/>
      <c r="J1361" s="465"/>
      <c r="K1361" s="465"/>
      <c r="L1361" s="462"/>
      <c r="M1361" s="462"/>
      <c r="N1361" s="462"/>
      <c r="O1361" s="462"/>
      <c r="P1361" s="462"/>
      <c r="Q1361" s="462"/>
      <c r="R1361" s="462"/>
      <c r="S1361" s="462"/>
      <c r="T1361" s="462"/>
      <c r="U1361" s="462"/>
      <c r="W1361" s="462"/>
      <c r="X1361" s="462"/>
      <c r="Y1361" s="462"/>
      <c r="Z1361" s="462"/>
      <c r="AA1361" s="462"/>
      <c r="AB1361" s="462"/>
      <c r="AC1361" s="462"/>
      <c r="AD1361" s="462"/>
      <c r="AE1361" s="462"/>
      <c r="AF1361" s="462"/>
      <c r="AG1361" s="462"/>
      <c r="AH1361" s="462"/>
      <c r="AI1361" s="462"/>
    </row>
    <row r="1362" spans="1:35">
      <c r="A1362" s="465"/>
      <c r="B1362" s="465"/>
      <c r="C1362" s="1024"/>
      <c r="D1362" s="1015"/>
      <c r="E1362" s="1015"/>
      <c r="F1362" s="928"/>
      <c r="G1362" s="928"/>
      <c r="H1362" s="928"/>
      <c r="I1362" s="1015"/>
      <c r="J1362" s="465"/>
      <c r="K1362" s="465"/>
      <c r="L1362" s="462"/>
      <c r="M1362" s="462"/>
      <c r="N1362" s="462"/>
      <c r="O1362" s="462"/>
      <c r="P1362" s="462"/>
      <c r="Q1362" s="462"/>
      <c r="R1362" s="462"/>
      <c r="S1362" s="462"/>
      <c r="T1362" s="462"/>
      <c r="U1362" s="462"/>
      <c r="W1362" s="462"/>
      <c r="X1362" s="462"/>
      <c r="Y1362" s="462"/>
      <c r="Z1362" s="462"/>
      <c r="AA1362" s="462"/>
      <c r="AB1362" s="462"/>
      <c r="AC1362" s="462"/>
      <c r="AD1362" s="462"/>
      <c r="AE1362" s="462"/>
      <c r="AF1362" s="462"/>
      <c r="AG1362" s="462"/>
      <c r="AH1362" s="462"/>
      <c r="AI1362" s="462"/>
    </row>
    <row r="1363" spans="1:35">
      <c r="A1363" s="465"/>
      <c r="B1363" s="465"/>
      <c r="C1363" s="1024"/>
      <c r="D1363" s="1015"/>
      <c r="E1363" s="1015"/>
      <c r="F1363" s="928"/>
      <c r="G1363" s="928"/>
      <c r="H1363" s="928"/>
      <c r="I1363" s="1015"/>
      <c r="J1363" s="465"/>
      <c r="K1363" s="465"/>
      <c r="L1363" s="462"/>
      <c r="M1363" s="462"/>
      <c r="N1363" s="462"/>
      <c r="O1363" s="462"/>
      <c r="P1363" s="462"/>
      <c r="Q1363" s="462"/>
      <c r="R1363" s="462"/>
      <c r="S1363" s="462"/>
      <c r="T1363" s="462"/>
      <c r="U1363" s="462"/>
      <c r="W1363" s="462"/>
      <c r="X1363" s="462"/>
      <c r="Y1363" s="462"/>
      <c r="Z1363" s="462"/>
      <c r="AA1363" s="462"/>
      <c r="AB1363" s="462"/>
      <c r="AC1363" s="462"/>
      <c r="AD1363" s="462"/>
      <c r="AE1363" s="462"/>
      <c r="AF1363" s="462"/>
      <c r="AG1363" s="462"/>
      <c r="AH1363" s="462"/>
      <c r="AI1363" s="462"/>
    </row>
    <row r="1364" spans="1:35">
      <c r="A1364" s="465"/>
      <c r="B1364" s="465"/>
      <c r="C1364" s="1024"/>
      <c r="D1364" s="1015"/>
      <c r="E1364" s="1015"/>
      <c r="F1364" s="928"/>
      <c r="G1364" s="928"/>
      <c r="H1364" s="928"/>
      <c r="I1364" s="1015"/>
      <c r="J1364" s="465"/>
      <c r="K1364" s="465"/>
      <c r="L1364" s="462"/>
      <c r="M1364" s="462"/>
      <c r="N1364" s="462"/>
      <c r="O1364" s="462"/>
      <c r="P1364" s="462"/>
      <c r="Q1364" s="462"/>
      <c r="R1364" s="462"/>
      <c r="S1364" s="462"/>
      <c r="T1364" s="462"/>
      <c r="U1364" s="462"/>
      <c r="W1364" s="462"/>
      <c r="X1364" s="462"/>
      <c r="Y1364" s="462"/>
      <c r="Z1364" s="462"/>
      <c r="AA1364" s="462"/>
      <c r="AB1364" s="462"/>
      <c r="AC1364" s="462"/>
      <c r="AD1364" s="462"/>
      <c r="AE1364" s="462"/>
      <c r="AF1364" s="462"/>
      <c r="AG1364" s="462"/>
      <c r="AH1364" s="462"/>
      <c r="AI1364" s="462"/>
    </row>
    <row r="1365" spans="1:35">
      <c r="A1365" s="465"/>
      <c r="B1365" s="465"/>
      <c r="C1365" s="1024"/>
      <c r="D1365" s="1015"/>
      <c r="E1365" s="1015"/>
      <c r="F1365" s="464"/>
      <c r="G1365" s="464"/>
      <c r="H1365" s="464"/>
      <c r="I1365" s="1015"/>
      <c r="J1365" s="465"/>
      <c r="K1365" s="465"/>
      <c r="L1365" s="462"/>
      <c r="M1365" s="462"/>
      <c r="N1365" s="462"/>
      <c r="O1365" s="462"/>
      <c r="P1365" s="462"/>
      <c r="Q1365" s="462"/>
      <c r="R1365" s="462"/>
      <c r="S1365" s="462"/>
      <c r="T1365" s="462"/>
      <c r="U1365" s="462"/>
      <c r="W1365" s="462"/>
      <c r="X1365" s="462"/>
      <c r="Y1365" s="462"/>
      <c r="Z1365" s="462"/>
      <c r="AA1365" s="462"/>
      <c r="AB1365" s="462"/>
      <c r="AC1365" s="462"/>
      <c r="AD1365" s="462"/>
      <c r="AE1365" s="462"/>
      <c r="AF1365" s="462"/>
      <c r="AG1365" s="462"/>
      <c r="AH1365" s="462"/>
      <c r="AI1365" s="462"/>
    </row>
    <row r="1366" spans="1:35">
      <c r="A1366" s="465"/>
      <c r="B1366" s="465"/>
      <c r="C1366" s="1024"/>
      <c r="D1366" s="1015"/>
      <c r="E1366" s="1015"/>
      <c r="F1366" s="464"/>
      <c r="G1366" s="464"/>
      <c r="H1366" s="464"/>
      <c r="I1366" s="1015"/>
      <c r="J1366" s="465"/>
      <c r="K1366" s="465"/>
      <c r="L1366" s="462"/>
      <c r="M1366" s="462"/>
      <c r="N1366" s="462"/>
      <c r="O1366" s="462"/>
      <c r="P1366" s="462"/>
      <c r="Q1366" s="462"/>
      <c r="R1366" s="462"/>
      <c r="S1366" s="462"/>
      <c r="T1366" s="462"/>
      <c r="U1366" s="462"/>
      <c r="W1366" s="462"/>
      <c r="X1366" s="462"/>
      <c r="Y1366" s="462"/>
      <c r="Z1366" s="462"/>
      <c r="AA1366" s="462"/>
      <c r="AB1366" s="462"/>
      <c r="AC1366" s="462"/>
      <c r="AD1366" s="462"/>
      <c r="AE1366" s="462"/>
      <c r="AF1366" s="462"/>
      <c r="AG1366" s="462"/>
      <c r="AH1366" s="462"/>
      <c r="AI1366" s="462"/>
    </row>
    <row r="1367" spans="1:35">
      <c r="A1367" s="465"/>
      <c r="B1367" s="465"/>
      <c r="C1367" s="1024"/>
      <c r="D1367" s="1015"/>
      <c r="E1367" s="1015"/>
      <c r="F1367" s="928"/>
      <c r="G1367" s="928"/>
      <c r="H1367" s="928"/>
      <c r="I1367" s="1015"/>
      <c r="J1367" s="465"/>
      <c r="K1367" s="465"/>
      <c r="L1367" s="462"/>
      <c r="M1367" s="462"/>
      <c r="N1367" s="462"/>
      <c r="O1367" s="462"/>
      <c r="P1367" s="462"/>
      <c r="Q1367" s="462"/>
      <c r="R1367" s="462"/>
      <c r="S1367" s="462"/>
      <c r="T1367" s="462"/>
      <c r="U1367" s="462"/>
      <c r="W1367" s="462"/>
      <c r="X1367" s="462"/>
      <c r="Y1367" s="462"/>
      <c r="Z1367" s="462"/>
      <c r="AA1367" s="462"/>
      <c r="AB1367" s="462"/>
      <c r="AC1367" s="462"/>
      <c r="AD1367" s="462"/>
      <c r="AE1367" s="462"/>
      <c r="AF1367" s="462"/>
      <c r="AG1367" s="462"/>
      <c r="AH1367" s="462"/>
      <c r="AI1367" s="462"/>
    </row>
    <row r="1368" spans="1:35">
      <c r="A1368" s="465"/>
      <c r="B1368" s="465"/>
      <c r="C1368" s="1024"/>
      <c r="D1368" s="1015"/>
      <c r="E1368" s="1015"/>
      <c r="F1368" s="928"/>
      <c r="G1368" s="928"/>
      <c r="H1368" s="928"/>
      <c r="I1368" s="1015"/>
      <c r="J1368" s="465"/>
      <c r="K1368" s="465"/>
      <c r="L1368" s="462"/>
      <c r="M1368" s="462"/>
      <c r="N1368" s="462"/>
      <c r="O1368" s="462"/>
      <c r="P1368" s="462"/>
      <c r="Q1368" s="462"/>
      <c r="R1368" s="462"/>
      <c r="S1368" s="462"/>
      <c r="T1368" s="462"/>
      <c r="U1368" s="462"/>
      <c r="W1368" s="462"/>
      <c r="X1368" s="462"/>
      <c r="Y1368" s="462"/>
      <c r="Z1368" s="462"/>
      <c r="AA1368" s="462"/>
      <c r="AB1368" s="462"/>
      <c r="AC1368" s="462"/>
      <c r="AD1368" s="462"/>
      <c r="AE1368" s="462"/>
      <c r="AF1368" s="462"/>
      <c r="AG1368" s="462"/>
      <c r="AH1368" s="462"/>
      <c r="AI1368" s="462"/>
    </row>
    <row r="1369" spans="1:35">
      <c r="A1369" s="465"/>
      <c r="B1369" s="465"/>
      <c r="C1369" s="1024"/>
      <c r="D1369" s="1015"/>
      <c r="E1369" s="1015"/>
      <c r="F1369" s="464"/>
      <c r="G1369" s="464"/>
      <c r="H1369" s="464"/>
      <c r="I1369" s="1015"/>
      <c r="J1369" s="465"/>
      <c r="K1369" s="465"/>
      <c r="L1369" s="462"/>
      <c r="M1369" s="462"/>
      <c r="N1369" s="462"/>
      <c r="O1369" s="462"/>
      <c r="P1369" s="462"/>
      <c r="Q1369" s="462"/>
      <c r="R1369" s="462"/>
      <c r="S1369" s="462"/>
      <c r="T1369" s="462"/>
      <c r="U1369" s="462"/>
      <c r="W1369" s="462"/>
      <c r="X1369" s="462"/>
      <c r="Y1369" s="462"/>
      <c r="Z1369" s="462"/>
      <c r="AA1369" s="462"/>
      <c r="AB1369" s="462"/>
      <c r="AC1369" s="462"/>
      <c r="AD1369" s="462"/>
      <c r="AE1369" s="462"/>
      <c r="AF1369" s="462"/>
      <c r="AG1369" s="462"/>
      <c r="AH1369" s="462"/>
      <c r="AI1369" s="462"/>
    </row>
    <row r="1370" spans="1:35">
      <c r="A1370" s="465"/>
      <c r="B1370" s="465"/>
      <c r="C1370" s="1024"/>
      <c r="D1370" s="1015"/>
      <c r="E1370" s="1015"/>
      <c r="F1370" s="949"/>
      <c r="G1370" s="949"/>
      <c r="H1370" s="949"/>
      <c r="I1370" s="1015"/>
      <c r="J1370" s="465"/>
      <c r="K1370" s="465"/>
      <c r="L1370" s="462"/>
      <c r="M1370" s="462"/>
      <c r="N1370" s="462"/>
      <c r="O1370" s="462"/>
      <c r="P1370" s="462"/>
      <c r="Q1370" s="462"/>
      <c r="R1370" s="462"/>
      <c r="S1370" s="462"/>
      <c r="T1370" s="462"/>
      <c r="U1370" s="462"/>
      <c r="W1370" s="462"/>
      <c r="X1370" s="462"/>
      <c r="Y1370" s="462"/>
      <c r="Z1370" s="462"/>
      <c r="AA1370" s="462"/>
      <c r="AB1370" s="462"/>
      <c r="AC1370" s="462"/>
      <c r="AD1370" s="462"/>
      <c r="AE1370" s="462"/>
      <c r="AF1370" s="462"/>
      <c r="AG1370" s="462"/>
      <c r="AH1370" s="462"/>
      <c r="AI1370" s="462"/>
    </row>
    <row r="1371" spans="1:35">
      <c r="A1371" s="465"/>
      <c r="B1371" s="465"/>
      <c r="C1371" s="1024"/>
      <c r="D1371" s="1015"/>
      <c r="E1371" s="1015"/>
      <c r="F1371" s="949"/>
      <c r="G1371" s="949"/>
      <c r="H1371" s="949"/>
      <c r="I1371" s="1015"/>
      <c r="J1371" s="465"/>
      <c r="K1371" s="465"/>
      <c r="L1371" s="462"/>
      <c r="M1371" s="462"/>
      <c r="N1371" s="462"/>
      <c r="O1371" s="462"/>
      <c r="P1371" s="462"/>
      <c r="Q1371" s="462"/>
      <c r="R1371" s="462"/>
      <c r="S1371" s="462"/>
      <c r="T1371" s="462"/>
      <c r="U1371" s="462"/>
      <c r="W1371" s="462"/>
      <c r="X1371" s="462"/>
      <c r="Y1371" s="462"/>
      <c r="Z1371" s="462"/>
      <c r="AA1371" s="462"/>
      <c r="AB1371" s="462"/>
      <c r="AC1371" s="462"/>
      <c r="AD1371" s="462"/>
      <c r="AE1371" s="462"/>
      <c r="AF1371" s="462"/>
      <c r="AG1371" s="462"/>
      <c r="AH1371" s="462"/>
      <c r="AI1371" s="462"/>
    </row>
    <row r="1372" spans="1:35">
      <c r="A1372" s="465"/>
      <c r="B1372" s="465"/>
      <c r="C1372" s="1024"/>
      <c r="D1372" s="1015"/>
      <c r="E1372" s="1015"/>
      <c r="F1372" s="464"/>
      <c r="G1372" s="464"/>
      <c r="H1372" s="464"/>
      <c r="I1372" s="1015"/>
      <c r="J1372" s="465"/>
      <c r="K1372" s="465"/>
      <c r="L1372" s="462"/>
      <c r="M1372" s="462"/>
      <c r="N1372" s="462"/>
      <c r="O1372" s="462"/>
      <c r="P1372" s="462"/>
      <c r="Q1372" s="462"/>
      <c r="R1372" s="462"/>
      <c r="S1372" s="462"/>
      <c r="T1372" s="462"/>
      <c r="U1372" s="462"/>
      <c r="W1372" s="462"/>
      <c r="X1372" s="462"/>
      <c r="Y1372" s="462"/>
      <c r="Z1372" s="462"/>
      <c r="AA1372" s="462"/>
      <c r="AB1372" s="462"/>
      <c r="AC1372" s="462"/>
      <c r="AD1372" s="462"/>
      <c r="AE1372" s="462"/>
      <c r="AF1372" s="462"/>
      <c r="AG1372" s="462"/>
      <c r="AH1372" s="462"/>
      <c r="AI1372" s="462"/>
    </row>
    <row r="1373" spans="1:35">
      <c r="A1373" s="465"/>
      <c r="B1373" s="465"/>
      <c r="C1373" s="1024"/>
      <c r="D1373" s="1015"/>
      <c r="E1373" s="1015"/>
      <c r="F1373" s="464"/>
      <c r="G1373" s="464"/>
      <c r="H1373" s="464"/>
      <c r="I1373" s="1015"/>
      <c r="J1373" s="465"/>
      <c r="K1373" s="465"/>
      <c r="L1373" s="462"/>
      <c r="M1373" s="462"/>
      <c r="N1373" s="462"/>
      <c r="O1373" s="462"/>
      <c r="P1373" s="462"/>
      <c r="Q1373" s="462"/>
      <c r="R1373" s="462"/>
      <c r="S1373" s="462"/>
      <c r="T1373" s="462"/>
      <c r="U1373" s="462"/>
      <c r="W1373" s="462"/>
      <c r="X1373" s="462"/>
      <c r="Y1373" s="462"/>
      <c r="Z1373" s="462"/>
      <c r="AA1373" s="462"/>
      <c r="AB1373" s="462"/>
      <c r="AC1373" s="462"/>
      <c r="AD1373" s="462"/>
      <c r="AE1373" s="462"/>
      <c r="AF1373" s="462"/>
      <c r="AG1373" s="462"/>
      <c r="AH1373" s="462"/>
      <c r="AI1373" s="462"/>
    </row>
    <row r="1374" spans="1:35">
      <c r="A1374" s="465"/>
      <c r="B1374" s="465"/>
      <c r="C1374" s="1024"/>
      <c r="D1374" s="1015"/>
      <c r="E1374" s="1015"/>
      <c r="F1374" s="464"/>
      <c r="G1374" s="464"/>
      <c r="H1374" s="464"/>
      <c r="I1374" s="1015"/>
      <c r="J1374" s="465"/>
      <c r="K1374" s="465"/>
      <c r="L1374" s="462"/>
      <c r="M1374" s="462"/>
      <c r="N1374" s="462"/>
      <c r="O1374" s="462"/>
      <c r="P1374" s="462"/>
      <c r="Q1374" s="462"/>
      <c r="R1374" s="462"/>
      <c r="S1374" s="462"/>
      <c r="T1374" s="462"/>
      <c r="U1374" s="462"/>
      <c r="W1374" s="462"/>
      <c r="X1374" s="462"/>
      <c r="Y1374" s="462"/>
      <c r="Z1374" s="462"/>
      <c r="AA1374" s="462"/>
      <c r="AB1374" s="462"/>
      <c r="AC1374" s="462"/>
      <c r="AD1374" s="462"/>
      <c r="AE1374" s="462"/>
      <c r="AF1374" s="462"/>
      <c r="AG1374" s="462"/>
      <c r="AH1374" s="462"/>
      <c r="AI1374" s="462"/>
    </row>
    <row r="1375" spans="1:35">
      <c r="A1375" s="465"/>
      <c r="B1375" s="465"/>
      <c r="C1375" s="1024"/>
      <c r="D1375" s="1015"/>
      <c r="E1375" s="1015"/>
      <c r="F1375" s="464"/>
      <c r="G1375" s="464"/>
      <c r="H1375" s="464"/>
      <c r="I1375" s="1015"/>
      <c r="J1375" s="465"/>
      <c r="K1375" s="465"/>
      <c r="L1375" s="462"/>
      <c r="M1375" s="462"/>
      <c r="N1375" s="462"/>
      <c r="O1375" s="462"/>
      <c r="P1375" s="462"/>
      <c r="Q1375" s="462"/>
      <c r="R1375" s="462"/>
      <c r="S1375" s="462"/>
      <c r="T1375" s="462"/>
      <c r="U1375" s="462"/>
      <c r="W1375" s="462"/>
      <c r="X1375" s="462"/>
      <c r="Y1375" s="462"/>
      <c r="Z1375" s="462"/>
      <c r="AA1375" s="462"/>
      <c r="AB1375" s="462"/>
      <c r="AC1375" s="462"/>
      <c r="AD1375" s="462"/>
      <c r="AE1375" s="462"/>
      <c r="AF1375" s="462"/>
      <c r="AG1375" s="462"/>
      <c r="AH1375" s="462"/>
      <c r="AI1375" s="462"/>
    </row>
    <row r="1376" spans="1:35">
      <c r="A1376" s="465"/>
      <c r="B1376" s="465"/>
      <c r="C1376" s="1024"/>
      <c r="D1376" s="1015"/>
      <c r="E1376" s="1015"/>
      <c r="F1376" s="464"/>
      <c r="G1376" s="464"/>
      <c r="H1376" s="464"/>
      <c r="I1376" s="1015"/>
      <c r="J1376" s="465"/>
      <c r="K1376" s="465"/>
      <c r="L1376" s="462"/>
      <c r="M1376" s="462"/>
      <c r="N1376" s="462"/>
      <c r="O1376" s="462"/>
      <c r="P1376" s="462"/>
      <c r="Q1376" s="462"/>
      <c r="R1376" s="462"/>
      <c r="S1376" s="462"/>
      <c r="T1376" s="462"/>
      <c r="U1376" s="462"/>
      <c r="W1376" s="462"/>
      <c r="X1376" s="462"/>
      <c r="Y1376" s="462"/>
      <c r="Z1376" s="462"/>
      <c r="AA1376" s="462"/>
      <c r="AB1376" s="462"/>
      <c r="AC1376" s="462"/>
      <c r="AD1376" s="462"/>
      <c r="AE1376" s="462"/>
      <c r="AF1376" s="462"/>
      <c r="AG1376" s="462"/>
      <c r="AH1376" s="462"/>
      <c r="AI1376" s="462"/>
    </row>
    <row r="1377" spans="1:35">
      <c r="A1377" s="465"/>
      <c r="B1377" s="465"/>
      <c r="C1377" s="1024"/>
      <c r="D1377" s="1015"/>
      <c r="E1377" s="1015"/>
      <c r="F1377" s="464"/>
      <c r="G1377" s="464"/>
      <c r="H1377" s="464"/>
      <c r="I1377" s="1015"/>
      <c r="J1377" s="465"/>
      <c r="K1377" s="465"/>
      <c r="L1377" s="462"/>
      <c r="M1377" s="462"/>
      <c r="N1377" s="462"/>
      <c r="O1377" s="462"/>
      <c r="P1377" s="462"/>
      <c r="Q1377" s="462"/>
      <c r="R1377" s="462"/>
      <c r="S1377" s="462"/>
      <c r="T1377" s="462"/>
      <c r="U1377" s="462"/>
      <c r="W1377" s="462"/>
      <c r="X1377" s="462"/>
      <c r="Y1377" s="462"/>
      <c r="Z1377" s="462"/>
      <c r="AA1377" s="462"/>
      <c r="AB1377" s="462"/>
      <c r="AC1377" s="462"/>
      <c r="AD1377" s="462"/>
      <c r="AE1377" s="462"/>
      <c r="AF1377" s="462"/>
      <c r="AG1377" s="462"/>
      <c r="AH1377" s="462"/>
      <c r="AI1377" s="462"/>
    </row>
    <row r="1378" spans="1:35">
      <c r="A1378" s="465"/>
      <c r="B1378" s="465"/>
      <c r="C1378" s="1024"/>
      <c r="D1378" s="1015"/>
      <c r="E1378" s="1015"/>
      <c r="F1378" s="464"/>
      <c r="G1378" s="464"/>
      <c r="H1378" s="464"/>
      <c r="I1378" s="1015"/>
      <c r="J1378" s="465"/>
      <c r="K1378" s="465"/>
      <c r="L1378" s="462"/>
      <c r="M1378" s="462"/>
      <c r="N1378" s="462"/>
      <c r="O1378" s="462"/>
      <c r="P1378" s="462"/>
      <c r="Q1378" s="462"/>
      <c r="R1378" s="462"/>
      <c r="S1378" s="462"/>
      <c r="T1378" s="462"/>
      <c r="U1378" s="462"/>
      <c r="W1378" s="462"/>
      <c r="X1378" s="462"/>
      <c r="Y1378" s="462"/>
      <c r="Z1378" s="462"/>
      <c r="AA1378" s="462"/>
      <c r="AB1378" s="462"/>
      <c r="AC1378" s="462"/>
      <c r="AD1378" s="462"/>
      <c r="AE1378" s="462"/>
      <c r="AF1378" s="462"/>
      <c r="AG1378" s="462"/>
      <c r="AH1378" s="462"/>
      <c r="AI1378" s="462"/>
    </row>
    <row r="1379" spans="1:35">
      <c r="A1379" s="465"/>
      <c r="B1379" s="465"/>
      <c r="C1379" s="1024"/>
      <c r="D1379" s="1015"/>
      <c r="E1379" s="1015"/>
      <c r="F1379" s="464"/>
      <c r="G1379" s="464"/>
      <c r="H1379" s="464"/>
      <c r="I1379" s="1015"/>
      <c r="J1379" s="465"/>
      <c r="K1379" s="465"/>
      <c r="L1379" s="462"/>
      <c r="M1379" s="462"/>
      <c r="N1379" s="462"/>
      <c r="O1379" s="462"/>
      <c r="P1379" s="462"/>
      <c r="Q1379" s="462"/>
      <c r="R1379" s="462"/>
      <c r="S1379" s="462"/>
      <c r="T1379" s="462"/>
      <c r="U1379" s="462"/>
      <c r="W1379" s="462"/>
      <c r="X1379" s="462"/>
      <c r="Y1379" s="462"/>
      <c r="Z1379" s="462"/>
      <c r="AA1379" s="462"/>
      <c r="AB1379" s="462"/>
      <c r="AC1379" s="462"/>
      <c r="AD1379" s="462"/>
      <c r="AE1379" s="462"/>
      <c r="AF1379" s="462"/>
      <c r="AG1379" s="462"/>
      <c r="AH1379" s="462"/>
      <c r="AI1379" s="462"/>
    </row>
    <row r="1380" spans="1:35">
      <c r="A1380" s="465"/>
      <c r="B1380" s="465"/>
      <c r="C1380" s="1024"/>
      <c r="D1380" s="1015"/>
      <c r="E1380" s="1015"/>
      <c r="F1380" s="464"/>
      <c r="G1380" s="464"/>
      <c r="H1380" s="464"/>
      <c r="I1380" s="1015"/>
      <c r="J1380" s="465"/>
      <c r="K1380" s="465"/>
      <c r="L1380" s="462"/>
      <c r="M1380" s="462"/>
      <c r="N1380" s="462"/>
      <c r="O1380" s="462"/>
      <c r="P1380" s="462"/>
      <c r="Q1380" s="462"/>
      <c r="R1380" s="462"/>
      <c r="S1380" s="462"/>
      <c r="T1380" s="462"/>
      <c r="U1380" s="462"/>
      <c r="W1380" s="462"/>
      <c r="X1380" s="462"/>
      <c r="Y1380" s="462"/>
      <c r="Z1380" s="462"/>
      <c r="AA1380" s="462"/>
      <c r="AB1380" s="462"/>
      <c r="AC1380" s="462"/>
      <c r="AD1380" s="462"/>
      <c r="AE1380" s="462"/>
      <c r="AF1380" s="462"/>
      <c r="AG1380" s="462"/>
      <c r="AH1380" s="462"/>
      <c r="AI1380" s="462"/>
    </row>
    <row r="1381" spans="1:35">
      <c r="A1381" s="465"/>
      <c r="B1381" s="465"/>
      <c r="C1381" s="1024"/>
      <c r="D1381" s="1015"/>
      <c r="E1381" s="1015"/>
      <c r="F1381" s="464"/>
      <c r="G1381" s="464"/>
      <c r="H1381" s="464"/>
      <c r="I1381" s="1015"/>
      <c r="J1381" s="465"/>
      <c r="K1381" s="465"/>
      <c r="L1381" s="462"/>
      <c r="M1381" s="462"/>
      <c r="N1381" s="462"/>
      <c r="O1381" s="462"/>
      <c r="P1381" s="462"/>
      <c r="Q1381" s="462"/>
      <c r="R1381" s="462"/>
      <c r="S1381" s="462"/>
      <c r="T1381" s="462"/>
      <c r="U1381" s="462"/>
      <c r="W1381" s="462"/>
      <c r="X1381" s="462"/>
      <c r="Y1381" s="462"/>
      <c r="Z1381" s="462"/>
      <c r="AA1381" s="462"/>
      <c r="AB1381" s="462"/>
      <c r="AC1381" s="462"/>
      <c r="AD1381" s="462"/>
      <c r="AE1381" s="462"/>
      <c r="AF1381" s="462"/>
      <c r="AG1381" s="462"/>
      <c r="AH1381" s="462"/>
      <c r="AI1381" s="462"/>
    </row>
    <row r="1382" spans="1:35">
      <c r="A1382" s="465"/>
      <c r="B1382" s="465"/>
      <c r="C1382" s="1024"/>
      <c r="D1382" s="1015"/>
      <c r="E1382" s="1015"/>
      <c r="F1382" s="928"/>
      <c r="G1382" s="928"/>
      <c r="H1382" s="928"/>
      <c r="I1382" s="1015"/>
      <c r="J1382" s="465"/>
      <c r="K1382" s="465"/>
      <c r="L1382" s="462"/>
      <c r="M1382" s="462"/>
      <c r="N1382" s="462"/>
      <c r="O1382" s="462"/>
      <c r="P1382" s="462"/>
      <c r="Q1382" s="462"/>
      <c r="R1382" s="462"/>
      <c r="S1382" s="462"/>
      <c r="T1382" s="462"/>
      <c r="U1382" s="462"/>
      <c r="W1382" s="462"/>
      <c r="X1382" s="462"/>
      <c r="Y1382" s="462"/>
      <c r="Z1382" s="462"/>
      <c r="AA1382" s="462"/>
      <c r="AB1382" s="462"/>
      <c r="AC1382" s="462"/>
      <c r="AD1382" s="462"/>
      <c r="AE1382" s="462"/>
      <c r="AF1382" s="462"/>
      <c r="AG1382" s="462"/>
      <c r="AH1382" s="462"/>
      <c r="AI1382" s="462"/>
    </row>
    <row r="1383" spans="1:35">
      <c r="A1383" s="465"/>
      <c r="B1383" s="465"/>
      <c r="C1383" s="1024"/>
      <c r="D1383" s="1015"/>
      <c r="E1383" s="1015"/>
      <c r="F1383" s="928"/>
      <c r="G1383" s="928"/>
      <c r="H1383" s="928"/>
      <c r="I1383" s="1015"/>
      <c r="J1383" s="465"/>
      <c r="K1383" s="465"/>
      <c r="L1383" s="462"/>
      <c r="M1383" s="462"/>
      <c r="N1383" s="462"/>
      <c r="O1383" s="462"/>
      <c r="P1383" s="462"/>
      <c r="Q1383" s="462"/>
      <c r="R1383" s="462"/>
      <c r="S1383" s="462"/>
      <c r="T1383" s="462"/>
      <c r="U1383" s="462"/>
      <c r="W1383" s="462"/>
      <c r="X1383" s="462"/>
      <c r="Y1383" s="462"/>
      <c r="Z1383" s="462"/>
      <c r="AA1383" s="462"/>
      <c r="AB1383" s="462"/>
      <c r="AC1383" s="462"/>
      <c r="AD1383" s="462"/>
      <c r="AE1383" s="462"/>
      <c r="AF1383" s="462"/>
      <c r="AG1383" s="462"/>
      <c r="AH1383" s="462"/>
      <c r="AI1383" s="462"/>
    </row>
    <row r="1384" spans="1:35">
      <c r="A1384" s="465"/>
      <c r="B1384" s="465"/>
      <c r="C1384" s="1024"/>
      <c r="D1384" s="1015"/>
      <c r="E1384" s="1015"/>
      <c r="F1384" s="928"/>
      <c r="G1384" s="928"/>
      <c r="H1384" s="928"/>
      <c r="I1384" s="1015"/>
      <c r="J1384" s="465"/>
      <c r="K1384" s="465"/>
      <c r="L1384" s="462"/>
      <c r="M1384" s="462"/>
      <c r="N1384" s="462"/>
      <c r="O1384" s="462"/>
      <c r="P1384" s="462"/>
      <c r="Q1384" s="462"/>
      <c r="R1384" s="462"/>
      <c r="S1384" s="462"/>
      <c r="T1384" s="462"/>
      <c r="U1384" s="462"/>
      <c r="W1384" s="462"/>
      <c r="X1384" s="462"/>
      <c r="Y1384" s="462"/>
      <c r="Z1384" s="462"/>
      <c r="AA1384" s="462"/>
      <c r="AB1384" s="462"/>
      <c r="AC1384" s="462"/>
      <c r="AD1384" s="462"/>
      <c r="AE1384" s="462"/>
      <c r="AF1384" s="462"/>
      <c r="AG1384" s="462"/>
      <c r="AH1384" s="462"/>
      <c r="AI1384" s="462"/>
    </row>
    <row r="1385" spans="1:35">
      <c r="A1385" s="465"/>
      <c r="B1385" s="465"/>
      <c r="C1385" s="1024"/>
      <c r="D1385" s="1015"/>
      <c r="E1385" s="1015"/>
      <c r="F1385" s="928"/>
      <c r="G1385" s="928"/>
      <c r="H1385" s="928"/>
      <c r="I1385" s="1015"/>
      <c r="J1385" s="465"/>
      <c r="K1385" s="465"/>
      <c r="L1385" s="462"/>
      <c r="M1385" s="462"/>
      <c r="N1385" s="462"/>
      <c r="O1385" s="462"/>
      <c r="P1385" s="462"/>
      <c r="Q1385" s="462"/>
      <c r="R1385" s="462"/>
      <c r="S1385" s="462"/>
      <c r="T1385" s="462"/>
      <c r="U1385" s="462"/>
      <c r="W1385" s="462"/>
      <c r="X1385" s="462"/>
      <c r="Y1385" s="462"/>
      <c r="Z1385" s="462"/>
      <c r="AA1385" s="462"/>
      <c r="AB1385" s="462"/>
      <c r="AC1385" s="462"/>
      <c r="AD1385" s="462"/>
      <c r="AE1385" s="462"/>
      <c r="AF1385" s="462"/>
      <c r="AG1385" s="462"/>
      <c r="AH1385" s="462"/>
      <c r="AI1385" s="462"/>
    </row>
    <row r="1386" spans="1:35">
      <c r="A1386" s="465"/>
      <c r="B1386" s="465"/>
      <c r="C1386" s="1024"/>
      <c r="D1386" s="1015"/>
      <c r="E1386" s="1015"/>
      <c r="F1386" s="928"/>
      <c r="G1386" s="928"/>
      <c r="H1386" s="928"/>
      <c r="I1386" s="1015"/>
      <c r="J1386" s="465"/>
      <c r="K1386" s="465"/>
      <c r="L1386" s="462"/>
      <c r="M1386" s="462"/>
      <c r="N1386" s="462"/>
      <c r="O1386" s="462"/>
      <c r="P1386" s="462"/>
      <c r="Q1386" s="462"/>
      <c r="R1386" s="462"/>
      <c r="S1386" s="462"/>
      <c r="T1386" s="462"/>
      <c r="U1386" s="462"/>
      <c r="W1386" s="462"/>
      <c r="X1386" s="462"/>
      <c r="Y1386" s="462"/>
      <c r="Z1386" s="462"/>
      <c r="AA1386" s="462"/>
      <c r="AB1386" s="462"/>
      <c r="AC1386" s="462"/>
      <c r="AD1386" s="462"/>
      <c r="AE1386" s="462"/>
      <c r="AF1386" s="462"/>
      <c r="AG1386" s="462"/>
      <c r="AH1386" s="462"/>
      <c r="AI1386" s="462"/>
    </row>
    <row r="1387" spans="1:35">
      <c r="A1387" s="465"/>
      <c r="B1387" s="465"/>
      <c r="C1387" s="1024"/>
      <c r="D1387" s="1015"/>
      <c r="E1387" s="1015"/>
      <c r="F1387" s="949"/>
      <c r="G1387" s="949"/>
      <c r="H1387" s="949"/>
      <c r="I1387" s="1015"/>
      <c r="J1387" s="465"/>
      <c r="K1387" s="465"/>
      <c r="L1387" s="462"/>
      <c r="M1387" s="462"/>
      <c r="N1387" s="462"/>
      <c r="O1387" s="462"/>
      <c r="P1387" s="462"/>
      <c r="Q1387" s="462"/>
      <c r="R1387" s="462"/>
      <c r="S1387" s="462"/>
      <c r="T1387" s="462"/>
      <c r="U1387" s="462"/>
      <c r="W1387" s="462"/>
      <c r="X1387" s="462"/>
      <c r="Y1387" s="462"/>
      <c r="Z1387" s="462"/>
      <c r="AA1387" s="462"/>
      <c r="AB1387" s="462"/>
      <c r="AC1387" s="462"/>
      <c r="AD1387" s="462"/>
      <c r="AE1387" s="462"/>
      <c r="AF1387" s="462"/>
      <c r="AG1387" s="462"/>
      <c r="AH1387" s="462"/>
      <c r="AI1387" s="462"/>
    </row>
    <row r="1388" spans="1:35">
      <c r="A1388" s="465"/>
      <c r="B1388" s="465"/>
      <c r="C1388" s="1024"/>
      <c r="D1388" s="1015"/>
      <c r="E1388" s="1015"/>
      <c r="F1388" s="949"/>
      <c r="G1388" s="949"/>
      <c r="H1388" s="949"/>
      <c r="I1388" s="1015"/>
      <c r="J1388" s="465"/>
      <c r="K1388" s="465"/>
      <c r="L1388" s="462"/>
      <c r="M1388" s="462"/>
      <c r="N1388" s="462"/>
      <c r="O1388" s="462"/>
      <c r="P1388" s="462"/>
      <c r="Q1388" s="462"/>
      <c r="R1388" s="462"/>
      <c r="S1388" s="462"/>
      <c r="T1388" s="462"/>
      <c r="U1388" s="462"/>
      <c r="W1388" s="462"/>
      <c r="X1388" s="462"/>
      <c r="Y1388" s="462"/>
      <c r="Z1388" s="462"/>
      <c r="AA1388" s="462"/>
      <c r="AB1388" s="462"/>
      <c r="AC1388" s="462"/>
      <c r="AD1388" s="462"/>
      <c r="AE1388" s="462"/>
      <c r="AF1388" s="462"/>
      <c r="AG1388" s="462"/>
      <c r="AH1388" s="462"/>
      <c r="AI1388" s="462"/>
    </row>
    <row r="1389" spans="1:35">
      <c r="A1389" s="465"/>
      <c r="B1389" s="465"/>
      <c r="C1389" s="1024"/>
      <c r="D1389" s="1015"/>
      <c r="E1389" s="1015"/>
      <c r="F1389" s="949"/>
      <c r="G1389" s="949"/>
      <c r="H1389" s="949"/>
      <c r="I1389" s="1015"/>
      <c r="J1389" s="465"/>
      <c r="K1389" s="465"/>
      <c r="L1389" s="462"/>
      <c r="M1389" s="462"/>
      <c r="N1389" s="462"/>
      <c r="O1389" s="462"/>
      <c r="P1389" s="462"/>
      <c r="Q1389" s="462"/>
      <c r="R1389" s="462"/>
      <c r="S1389" s="462"/>
      <c r="T1389" s="462"/>
      <c r="U1389" s="462"/>
      <c r="W1389" s="462"/>
      <c r="X1389" s="462"/>
      <c r="Y1389" s="462"/>
      <c r="Z1389" s="462"/>
      <c r="AA1389" s="462"/>
      <c r="AB1389" s="462"/>
      <c r="AC1389" s="462"/>
      <c r="AD1389" s="462"/>
      <c r="AE1389" s="462"/>
      <c r="AF1389" s="462"/>
      <c r="AG1389" s="462"/>
      <c r="AH1389" s="462"/>
      <c r="AI1389" s="462"/>
    </row>
    <row r="1390" spans="1:35">
      <c r="A1390" s="465"/>
      <c r="B1390" s="465"/>
      <c r="C1390" s="1024"/>
      <c r="D1390" s="1015"/>
      <c r="E1390" s="1015"/>
      <c r="F1390" s="949"/>
      <c r="G1390" s="949"/>
      <c r="H1390" s="949"/>
      <c r="I1390" s="1015"/>
      <c r="J1390" s="465"/>
      <c r="K1390" s="465"/>
      <c r="L1390" s="462"/>
      <c r="M1390" s="462"/>
      <c r="N1390" s="462"/>
      <c r="O1390" s="462"/>
      <c r="P1390" s="462"/>
      <c r="Q1390" s="462"/>
      <c r="R1390" s="462"/>
      <c r="S1390" s="462"/>
      <c r="T1390" s="462"/>
      <c r="U1390" s="462"/>
      <c r="W1390" s="462"/>
      <c r="X1390" s="462"/>
      <c r="Y1390" s="462"/>
      <c r="Z1390" s="462"/>
      <c r="AA1390" s="462"/>
      <c r="AB1390" s="462"/>
      <c r="AC1390" s="462"/>
      <c r="AD1390" s="462"/>
      <c r="AE1390" s="462"/>
      <c r="AF1390" s="462"/>
      <c r="AG1390" s="462"/>
      <c r="AH1390" s="462"/>
      <c r="AI1390" s="462"/>
    </row>
    <row r="1391" spans="1:35">
      <c r="A1391" s="465"/>
      <c r="B1391" s="465"/>
      <c r="C1391" s="1024"/>
      <c r="D1391" s="1015"/>
      <c r="E1391" s="1015"/>
      <c r="F1391" s="949"/>
      <c r="G1391" s="949"/>
      <c r="H1391" s="949"/>
      <c r="I1391" s="1015"/>
      <c r="J1391" s="465"/>
      <c r="K1391" s="465"/>
      <c r="L1391" s="462"/>
      <c r="M1391" s="462"/>
      <c r="N1391" s="462"/>
      <c r="O1391" s="462"/>
      <c r="P1391" s="462"/>
      <c r="Q1391" s="462"/>
      <c r="R1391" s="462"/>
      <c r="S1391" s="462"/>
      <c r="T1391" s="462"/>
      <c r="U1391" s="462"/>
      <c r="W1391" s="462"/>
      <c r="X1391" s="462"/>
      <c r="Y1391" s="462"/>
      <c r="Z1391" s="462"/>
      <c r="AA1391" s="462"/>
      <c r="AB1391" s="462"/>
      <c r="AC1391" s="462"/>
      <c r="AD1391" s="462"/>
      <c r="AE1391" s="462"/>
      <c r="AF1391" s="462"/>
      <c r="AG1391" s="462"/>
      <c r="AH1391" s="462"/>
      <c r="AI1391" s="462"/>
    </row>
    <row r="1392" spans="1:35">
      <c r="A1392" s="465"/>
      <c r="B1392" s="465"/>
      <c r="C1392" s="1024"/>
      <c r="D1392" s="1015"/>
      <c r="E1392" s="1015"/>
      <c r="F1392" s="949"/>
      <c r="G1392" s="949"/>
      <c r="H1392" s="949"/>
      <c r="I1392" s="1015"/>
      <c r="J1392" s="465"/>
      <c r="K1392" s="465"/>
      <c r="L1392" s="462"/>
      <c r="M1392" s="462"/>
      <c r="N1392" s="462"/>
      <c r="O1392" s="462"/>
      <c r="P1392" s="462"/>
      <c r="Q1392" s="462"/>
      <c r="R1392" s="462"/>
      <c r="S1392" s="462"/>
      <c r="T1392" s="462"/>
      <c r="U1392" s="462"/>
      <c r="W1392" s="462"/>
      <c r="X1392" s="462"/>
      <c r="Y1392" s="462"/>
      <c r="Z1392" s="462"/>
      <c r="AA1392" s="462"/>
      <c r="AB1392" s="462"/>
      <c r="AC1392" s="462"/>
      <c r="AD1392" s="462"/>
      <c r="AE1392" s="462"/>
      <c r="AF1392" s="462"/>
      <c r="AG1392" s="462"/>
      <c r="AH1392" s="462"/>
      <c r="AI1392" s="462"/>
    </row>
    <row r="1393" spans="1:35">
      <c r="A1393" s="465"/>
      <c r="B1393" s="465"/>
      <c r="C1393" s="1024"/>
      <c r="D1393" s="1015"/>
      <c r="E1393" s="1015"/>
      <c r="F1393" s="949"/>
      <c r="G1393" s="949"/>
      <c r="H1393" s="949"/>
      <c r="I1393" s="1015"/>
      <c r="J1393" s="465"/>
      <c r="K1393" s="465"/>
      <c r="L1393" s="462"/>
      <c r="M1393" s="462"/>
      <c r="N1393" s="462"/>
      <c r="O1393" s="462"/>
      <c r="P1393" s="462"/>
      <c r="Q1393" s="462"/>
      <c r="R1393" s="462"/>
      <c r="S1393" s="462"/>
      <c r="T1393" s="462"/>
      <c r="U1393" s="462"/>
      <c r="W1393" s="462"/>
      <c r="X1393" s="462"/>
      <c r="Y1393" s="462"/>
      <c r="Z1393" s="462"/>
      <c r="AA1393" s="462"/>
      <c r="AB1393" s="462"/>
      <c r="AC1393" s="462"/>
      <c r="AD1393" s="462"/>
      <c r="AE1393" s="462"/>
      <c r="AF1393" s="462"/>
      <c r="AG1393" s="462"/>
      <c r="AH1393" s="462"/>
      <c r="AI1393" s="462"/>
    </row>
    <row r="1394" spans="1:35">
      <c r="A1394" s="465"/>
      <c r="B1394" s="465"/>
      <c r="C1394" s="1024"/>
      <c r="D1394" s="1015"/>
      <c r="E1394" s="1015"/>
      <c r="F1394" s="949"/>
      <c r="G1394" s="949"/>
      <c r="H1394" s="949"/>
      <c r="I1394" s="1015"/>
      <c r="J1394" s="465"/>
      <c r="K1394" s="465"/>
      <c r="L1394" s="462"/>
      <c r="M1394" s="462"/>
      <c r="N1394" s="462"/>
      <c r="O1394" s="462"/>
      <c r="P1394" s="462"/>
      <c r="Q1394" s="462"/>
      <c r="R1394" s="462"/>
      <c r="S1394" s="462"/>
      <c r="T1394" s="462"/>
      <c r="U1394" s="462"/>
      <c r="W1394" s="462"/>
      <c r="X1394" s="462"/>
      <c r="Y1394" s="462"/>
      <c r="Z1394" s="462"/>
      <c r="AA1394" s="462"/>
      <c r="AB1394" s="462"/>
      <c r="AC1394" s="462"/>
      <c r="AD1394" s="462"/>
      <c r="AE1394" s="462"/>
      <c r="AF1394" s="462"/>
      <c r="AG1394" s="462"/>
      <c r="AH1394" s="462"/>
      <c r="AI1394" s="462"/>
    </row>
    <row r="1395" spans="1:35">
      <c r="A1395" s="465"/>
      <c r="B1395" s="465"/>
      <c r="C1395" s="1024"/>
      <c r="D1395" s="1015"/>
      <c r="E1395" s="1015"/>
      <c r="F1395" s="949"/>
      <c r="G1395" s="949"/>
      <c r="H1395" s="949"/>
      <c r="I1395" s="1015"/>
      <c r="J1395" s="465"/>
      <c r="K1395" s="465"/>
      <c r="L1395" s="462"/>
      <c r="M1395" s="462"/>
      <c r="N1395" s="462"/>
      <c r="O1395" s="462"/>
      <c r="P1395" s="462"/>
      <c r="Q1395" s="462"/>
      <c r="R1395" s="462"/>
      <c r="S1395" s="462"/>
      <c r="T1395" s="462"/>
      <c r="U1395" s="462"/>
      <c r="W1395" s="462"/>
      <c r="X1395" s="462"/>
      <c r="Y1395" s="462"/>
      <c r="Z1395" s="462"/>
      <c r="AA1395" s="462"/>
      <c r="AB1395" s="462"/>
      <c r="AC1395" s="462"/>
      <c r="AD1395" s="462"/>
      <c r="AE1395" s="462"/>
      <c r="AF1395" s="462"/>
      <c r="AG1395" s="462"/>
      <c r="AH1395" s="462"/>
      <c r="AI1395" s="462"/>
    </row>
    <row r="1396" spans="1:35">
      <c r="A1396" s="465"/>
      <c r="B1396" s="465"/>
      <c r="C1396" s="1024"/>
      <c r="D1396" s="1015"/>
      <c r="E1396" s="1015"/>
      <c r="F1396" s="949"/>
      <c r="G1396" s="949"/>
      <c r="H1396" s="949"/>
      <c r="I1396" s="1015"/>
      <c r="J1396" s="465"/>
      <c r="K1396" s="465"/>
      <c r="L1396" s="462"/>
      <c r="M1396" s="462"/>
      <c r="N1396" s="462"/>
      <c r="O1396" s="462"/>
      <c r="P1396" s="462"/>
      <c r="Q1396" s="462"/>
      <c r="R1396" s="462"/>
      <c r="S1396" s="462"/>
      <c r="T1396" s="462"/>
      <c r="U1396" s="462"/>
      <c r="W1396" s="462"/>
      <c r="X1396" s="462"/>
      <c r="Y1396" s="462"/>
      <c r="Z1396" s="462"/>
      <c r="AA1396" s="462"/>
      <c r="AB1396" s="462"/>
      <c r="AC1396" s="462"/>
      <c r="AD1396" s="462"/>
      <c r="AE1396" s="462"/>
      <c r="AF1396" s="462"/>
      <c r="AG1396" s="462"/>
      <c r="AH1396" s="462"/>
      <c r="AI1396" s="462"/>
    </row>
    <row r="1397" spans="1:35">
      <c r="A1397" s="465"/>
      <c r="B1397" s="465"/>
      <c r="C1397" s="1024"/>
      <c r="D1397" s="1015"/>
      <c r="E1397" s="1015"/>
      <c r="F1397" s="949"/>
      <c r="G1397" s="949"/>
      <c r="H1397" s="949"/>
      <c r="I1397" s="1015"/>
      <c r="J1397" s="465"/>
      <c r="K1397" s="465"/>
      <c r="L1397" s="462"/>
      <c r="M1397" s="462"/>
      <c r="N1397" s="462"/>
      <c r="O1397" s="462"/>
      <c r="P1397" s="462"/>
      <c r="Q1397" s="462"/>
      <c r="R1397" s="462"/>
      <c r="S1397" s="462"/>
      <c r="T1397" s="462"/>
      <c r="U1397" s="462"/>
      <c r="W1397" s="462"/>
      <c r="X1397" s="462"/>
      <c r="Y1397" s="462"/>
      <c r="Z1397" s="462"/>
      <c r="AA1397" s="462"/>
      <c r="AB1397" s="462"/>
      <c r="AC1397" s="462"/>
      <c r="AD1397" s="462"/>
      <c r="AE1397" s="462"/>
      <c r="AF1397" s="462"/>
      <c r="AG1397" s="462"/>
      <c r="AH1397" s="462"/>
      <c r="AI1397" s="462"/>
    </row>
    <row r="1398" spans="1:35">
      <c r="A1398" s="465"/>
      <c r="B1398" s="465"/>
      <c r="C1398" s="1024"/>
      <c r="D1398" s="1015"/>
      <c r="E1398" s="1015"/>
      <c r="F1398" s="949"/>
      <c r="G1398" s="949"/>
      <c r="H1398" s="949"/>
      <c r="I1398" s="1015"/>
      <c r="J1398" s="465"/>
      <c r="K1398" s="465"/>
      <c r="L1398" s="462"/>
      <c r="M1398" s="462"/>
      <c r="N1398" s="462"/>
      <c r="O1398" s="462"/>
      <c r="P1398" s="462"/>
      <c r="Q1398" s="462"/>
      <c r="R1398" s="462"/>
      <c r="S1398" s="462"/>
      <c r="T1398" s="462"/>
      <c r="U1398" s="462"/>
      <c r="W1398" s="462"/>
      <c r="X1398" s="462"/>
      <c r="Y1398" s="462"/>
      <c r="Z1398" s="462"/>
      <c r="AA1398" s="462"/>
      <c r="AB1398" s="462"/>
      <c r="AC1398" s="462"/>
      <c r="AD1398" s="462"/>
      <c r="AE1398" s="462"/>
      <c r="AF1398" s="462"/>
      <c r="AG1398" s="462"/>
      <c r="AH1398" s="462"/>
      <c r="AI1398" s="462"/>
    </row>
    <row r="1399" spans="1:35">
      <c r="A1399" s="465"/>
      <c r="B1399" s="465"/>
      <c r="C1399" s="1024"/>
      <c r="D1399" s="1015"/>
      <c r="E1399" s="1015"/>
      <c r="F1399" s="949"/>
      <c r="G1399" s="949"/>
      <c r="H1399" s="949"/>
      <c r="I1399" s="1015"/>
      <c r="J1399" s="465"/>
      <c r="K1399" s="465"/>
      <c r="L1399" s="462"/>
      <c r="M1399" s="462"/>
      <c r="N1399" s="462"/>
      <c r="O1399" s="462"/>
      <c r="P1399" s="462"/>
      <c r="Q1399" s="462"/>
      <c r="R1399" s="462"/>
      <c r="S1399" s="462"/>
      <c r="T1399" s="462"/>
      <c r="U1399" s="462"/>
      <c r="W1399" s="462"/>
      <c r="X1399" s="462"/>
      <c r="Y1399" s="462"/>
      <c r="Z1399" s="462"/>
      <c r="AA1399" s="462"/>
      <c r="AB1399" s="462"/>
      <c r="AC1399" s="462"/>
      <c r="AD1399" s="462"/>
      <c r="AE1399" s="462"/>
      <c r="AF1399" s="462"/>
      <c r="AG1399" s="462"/>
      <c r="AH1399" s="462"/>
      <c r="AI1399" s="462"/>
    </row>
    <row r="1400" spans="1:35">
      <c r="A1400" s="465"/>
      <c r="B1400" s="465"/>
      <c r="C1400" s="1024"/>
      <c r="D1400" s="1015"/>
      <c r="E1400" s="1015"/>
      <c r="F1400" s="949"/>
      <c r="G1400" s="949"/>
      <c r="H1400" s="949"/>
      <c r="I1400" s="1015"/>
      <c r="J1400" s="465"/>
      <c r="K1400" s="465"/>
      <c r="L1400" s="462"/>
      <c r="M1400" s="462"/>
      <c r="N1400" s="462"/>
      <c r="O1400" s="462"/>
      <c r="P1400" s="462"/>
      <c r="Q1400" s="462"/>
      <c r="R1400" s="462"/>
      <c r="S1400" s="462"/>
      <c r="T1400" s="462"/>
      <c r="U1400" s="462"/>
      <c r="W1400" s="462"/>
      <c r="X1400" s="462"/>
      <c r="Y1400" s="462"/>
      <c r="Z1400" s="462"/>
      <c r="AA1400" s="462"/>
      <c r="AB1400" s="462"/>
      <c r="AC1400" s="462"/>
      <c r="AD1400" s="462"/>
      <c r="AE1400" s="462"/>
      <c r="AF1400" s="462"/>
      <c r="AG1400" s="462"/>
      <c r="AH1400" s="462"/>
      <c r="AI1400" s="462"/>
    </row>
    <row r="1401" spans="1:35">
      <c r="A1401" s="465"/>
      <c r="B1401" s="465"/>
      <c r="C1401" s="1024"/>
      <c r="D1401" s="1015"/>
      <c r="E1401" s="1015"/>
      <c r="F1401" s="949"/>
      <c r="G1401" s="949"/>
      <c r="H1401" s="949"/>
      <c r="I1401" s="1015"/>
      <c r="J1401" s="465"/>
      <c r="K1401" s="465"/>
      <c r="L1401" s="462"/>
      <c r="M1401" s="462"/>
      <c r="N1401" s="462"/>
      <c r="O1401" s="462"/>
      <c r="P1401" s="462"/>
      <c r="Q1401" s="462"/>
      <c r="R1401" s="462"/>
      <c r="S1401" s="462"/>
      <c r="T1401" s="462"/>
      <c r="U1401" s="462"/>
      <c r="W1401" s="462"/>
      <c r="X1401" s="462"/>
      <c r="Y1401" s="462"/>
      <c r="Z1401" s="462"/>
      <c r="AA1401" s="462"/>
      <c r="AB1401" s="462"/>
      <c r="AC1401" s="462"/>
      <c r="AD1401" s="462"/>
      <c r="AE1401" s="462"/>
      <c r="AF1401" s="462"/>
      <c r="AG1401" s="462"/>
      <c r="AH1401" s="462"/>
      <c r="AI1401" s="462"/>
    </row>
    <row r="1402" spans="1:35">
      <c r="A1402" s="465"/>
      <c r="B1402" s="465"/>
      <c r="C1402" s="1024"/>
      <c r="D1402" s="1015"/>
      <c r="E1402" s="1015"/>
      <c r="F1402" s="949"/>
      <c r="G1402" s="949"/>
      <c r="H1402" s="949"/>
      <c r="I1402" s="1015"/>
      <c r="J1402" s="465"/>
      <c r="K1402" s="465"/>
      <c r="L1402" s="462"/>
      <c r="M1402" s="462"/>
      <c r="N1402" s="462"/>
      <c r="O1402" s="462"/>
      <c r="P1402" s="462"/>
      <c r="Q1402" s="462"/>
      <c r="R1402" s="462"/>
      <c r="S1402" s="462"/>
      <c r="T1402" s="462"/>
      <c r="U1402" s="462"/>
      <c r="W1402" s="462"/>
      <c r="X1402" s="462"/>
      <c r="Y1402" s="462"/>
      <c r="Z1402" s="462"/>
      <c r="AA1402" s="462"/>
      <c r="AB1402" s="462"/>
      <c r="AC1402" s="462"/>
      <c r="AD1402" s="462"/>
      <c r="AE1402" s="462"/>
      <c r="AF1402" s="462"/>
      <c r="AG1402" s="462"/>
      <c r="AH1402" s="462"/>
      <c r="AI1402" s="462"/>
    </row>
    <row r="1403" spans="1:35">
      <c r="A1403" s="465"/>
      <c r="B1403" s="465"/>
      <c r="C1403" s="1024"/>
      <c r="D1403" s="1015"/>
      <c r="E1403" s="1015"/>
      <c r="F1403" s="949"/>
      <c r="G1403" s="949"/>
      <c r="H1403" s="949"/>
      <c r="I1403" s="1015"/>
      <c r="J1403" s="465"/>
      <c r="K1403" s="465"/>
      <c r="L1403" s="462"/>
      <c r="M1403" s="462"/>
      <c r="N1403" s="462"/>
      <c r="O1403" s="462"/>
      <c r="P1403" s="462"/>
      <c r="Q1403" s="462"/>
      <c r="R1403" s="462"/>
      <c r="S1403" s="462"/>
      <c r="T1403" s="462"/>
      <c r="U1403" s="462"/>
      <c r="W1403" s="462"/>
      <c r="X1403" s="462"/>
      <c r="Y1403" s="462"/>
      <c r="Z1403" s="462"/>
      <c r="AA1403" s="462"/>
      <c r="AB1403" s="462"/>
      <c r="AC1403" s="462"/>
      <c r="AD1403" s="462"/>
      <c r="AE1403" s="462"/>
      <c r="AF1403" s="462"/>
      <c r="AG1403" s="462"/>
      <c r="AH1403" s="462"/>
      <c r="AI1403" s="462"/>
    </row>
    <row r="1404" spans="1:35">
      <c r="A1404" s="465"/>
      <c r="B1404" s="465"/>
      <c r="C1404" s="1024"/>
      <c r="D1404" s="1015"/>
      <c r="E1404" s="1015"/>
      <c r="F1404" s="949"/>
      <c r="G1404" s="949"/>
      <c r="H1404" s="949"/>
      <c r="I1404" s="1015"/>
      <c r="J1404" s="465"/>
      <c r="K1404" s="465"/>
      <c r="L1404" s="462"/>
      <c r="M1404" s="462"/>
      <c r="N1404" s="462"/>
      <c r="O1404" s="462"/>
      <c r="P1404" s="462"/>
      <c r="Q1404" s="462"/>
      <c r="R1404" s="462"/>
      <c r="S1404" s="462"/>
      <c r="T1404" s="462"/>
      <c r="U1404" s="462"/>
      <c r="W1404" s="462"/>
      <c r="X1404" s="462"/>
      <c r="Y1404" s="462"/>
      <c r="Z1404" s="462"/>
      <c r="AA1404" s="462"/>
      <c r="AB1404" s="462"/>
      <c r="AC1404" s="462"/>
      <c r="AD1404" s="462"/>
      <c r="AE1404" s="462"/>
      <c r="AF1404" s="462"/>
      <c r="AG1404" s="462"/>
      <c r="AH1404" s="462"/>
      <c r="AI1404" s="462"/>
    </row>
    <row r="1405" spans="1:35">
      <c r="A1405" s="465"/>
      <c r="B1405" s="465"/>
      <c r="C1405" s="1024"/>
      <c r="D1405" s="1015"/>
      <c r="E1405" s="1015"/>
      <c r="F1405" s="949"/>
      <c r="G1405" s="949"/>
      <c r="H1405" s="949"/>
      <c r="I1405" s="1015"/>
      <c r="J1405" s="465"/>
      <c r="K1405" s="465"/>
      <c r="L1405" s="462"/>
      <c r="M1405" s="462"/>
      <c r="N1405" s="462"/>
      <c r="O1405" s="462"/>
      <c r="P1405" s="462"/>
      <c r="Q1405" s="462"/>
      <c r="R1405" s="462"/>
      <c r="S1405" s="462"/>
      <c r="T1405" s="462"/>
      <c r="U1405" s="462"/>
      <c r="W1405" s="462"/>
      <c r="X1405" s="462"/>
      <c r="Y1405" s="462"/>
      <c r="Z1405" s="462"/>
      <c r="AA1405" s="462"/>
      <c r="AB1405" s="462"/>
      <c r="AC1405" s="462"/>
      <c r="AD1405" s="462"/>
      <c r="AE1405" s="462"/>
      <c r="AF1405" s="462"/>
      <c r="AG1405" s="462"/>
      <c r="AH1405" s="462"/>
      <c r="AI1405" s="462"/>
    </row>
    <row r="1406" spans="1:35">
      <c r="A1406" s="465"/>
      <c r="B1406" s="465"/>
      <c r="C1406" s="1024"/>
      <c r="D1406" s="1015"/>
      <c r="E1406" s="1015"/>
      <c r="F1406" s="949"/>
      <c r="G1406" s="949"/>
      <c r="H1406" s="949"/>
      <c r="I1406" s="1015"/>
      <c r="J1406" s="465"/>
      <c r="K1406" s="465"/>
      <c r="L1406" s="462"/>
      <c r="M1406" s="462"/>
      <c r="N1406" s="462"/>
      <c r="O1406" s="462"/>
      <c r="P1406" s="462"/>
      <c r="Q1406" s="462"/>
      <c r="R1406" s="462"/>
      <c r="S1406" s="462"/>
      <c r="T1406" s="462"/>
      <c r="U1406" s="462"/>
      <c r="W1406" s="462"/>
      <c r="X1406" s="462"/>
      <c r="Y1406" s="462"/>
      <c r="Z1406" s="462"/>
      <c r="AA1406" s="462"/>
      <c r="AB1406" s="462"/>
      <c r="AC1406" s="462"/>
      <c r="AD1406" s="462"/>
      <c r="AE1406" s="462"/>
      <c r="AF1406" s="462"/>
      <c r="AG1406" s="462"/>
      <c r="AH1406" s="462"/>
      <c r="AI1406" s="462"/>
    </row>
    <row r="1407" spans="1:35">
      <c r="A1407" s="465"/>
      <c r="B1407" s="465"/>
      <c r="C1407" s="1024"/>
      <c r="D1407" s="1015"/>
      <c r="E1407" s="1015"/>
      <c r="F1407" s="949"/>
      <c r="G1407" s="949"/>
      <c r="H1407" s="949"/>
      <c r="I1407" s="1015"/>
      <c r="J1407" s="465"/>
      <c r="K1407" s="465"/>
      <c r="L1407" s="462"/>
      <c r="M1407" s="462"/>
      <c r="N1407" s="462"/>
      <c r="O1407" s="462"/>
      <c r="P1407" s="462"/>
      <c r="Q1407" s="462"/>
      <c r="R1407" s="462"/>
      <c r="S1407" s="462"/>
      <c r="T1407" s="462"/>
      <c r="U1407" s="462"/>
      <c r="W1407" s="462"/>
      <c r="X1407" s="462"/>
      <c r="Y1407" s="462"/>
      <c r="Z1407" s="462"/>
      <c r="AA1407" s="462"/>
      <c r="AB1407" s="462"/>
      <c r="AC1407" s="462"/>
      <c r="AD1407" s="462"/>
      <c r="AE1407" s="462"/>
      <c r="AF1407" s="462"/>
      <c r="AG1407" s="462"/>
      <c r="AH1407" s="462"/>
      <c r="AI1407" s="462"/>
    </row>
    <row r="1408" spans="1:35">
      <c r="A1408" s="465"/>
      <c r="B1408" s="465"/>
      <c r="C1408" s="1024"/>
      <c r="D1408" s="1015"/>
      <c r="E1408" s="1015"/>
      <c r="F1408" s="949"/>
      <c r="G1408" s="949"/>
      <c r="H1408" s="949"/>
      <c r="I1408" s="1015"/>
      <c r="J1408" s="465"/>
      <c r="K1408" s="465"/>
      <c r="L1408" s="462"/>
      <c r="M1408" s="462"/>
      <c r="N1408" s="462"/>
      <c r="O1408" s="462"/>
      <c r="P1408" s="462"/>
      <c r="Q1408" s="462"/>
      <c r="R1408" s="462"/>
      <c r="S1408" s="462"/>
      <c r="T1408" s="462"/>
      <c r="U1408" s="462"/>
      <c r="W1408" s="462"/>
      <c r="X1408" s="462"/>
      <c r="Y1408" s="462"/>
      <c r="Z1408" s="462"/>
      <c r="AA1408" s="462"/>
      <c r="AB1408" s="462"/>
      <c r="AC1408" s="462"/>
      <c r="AD1408" s="462"/>
      <c r="AE1408" s="462"/>
      <c r="AF1408" s="462"/>
      <c r="AG1408" s="462"/>
      <c r="AH1408" s="462"/>
      <c r="AI1408" s="462"/>
    </row>
    <row r="1409" spans="1:35">
      <c r="A1409" s="465"/>
      <c r="B1409" s="465"/>
      <c r="C1409" s="1024"/>
      <c r="D1409" s="1015"/>
      <c r="E1409" s="1015"/>
      <c r="F1409" s="949"/>
      <c r="G1409" s="949"/>
      <c r="H1409" s="949"/>
      <c r="I1409" s="1015"/>
      <c r="J1409" s="465"/>
      <c r="K1409" s="465"/>
      <c r="L1409" s="462"/>
      <c r="M1409" s="462"/>
      <c r="N1409" s="462"/>
      <c r="O1409" s="462"/>
      <c r="P1409" s="462"/>
      <c r="Q1409" s="462"/>
      <c r="R1409" s="462"/>
      <c r="S1409" s="462"/>
      <c r="T1409" s="462"/>
      <c r="U1409" s="462"/>
      <c r="W1409" s="462"/>
      <c r="X1409" s="462"/>
      <c r="Y1409" s="462"/>
      <c r="Z1409" s="462"/>
      <c r="AA1409" s="462"/>
      <c r="AB1409" s="462"/>
      <c r="AC1409" s="462"/>
      <c r="AD1409" s="462"/>
      <c r="AE1409" s="462"/>
      <c r="AF1409" s="462"/>
      <c r="AG1409" s="462"/>
      <c r="AH1409" s="462"/>
      <c r="AI1409" s="462"/>
    </row>
    <row r="1410" spans="1:35">
      <c r="A1410" s="465"/>
      <c r="B1410" s="465"/>
      <c r="C1410" s="1024"/>
      <c r="D1410" s="1015"/>
      <c r="E1410" s="1015"/>
      <c r="F1410" s="949"/>
      <c r="G1410" s="949"/>
      <c r="H1410" s="949"/>
      <c r="I1410" s="1015"/>
      <c r="J1410" s="465"/>
      <c r="K1410" s="465"/>
      <c r="L1410" s="462"/>
      <c r="M1410" s="462"/>
      <c r="N1410" s="462"/>
      <c r="O1410" s="462"/>
      <c r="P1410" s="462"/>
      <c r="Q1410" s="462"/>
      <c r="R1410" s="462"/>
      <c r="S1410" s="462"/>
      <c r="T1410" s="462"/>
      <c r="U1410" s="462"/>
      <c r="W1410" s="462"/>
      <c r="X1410" s="462"/>
      <c r="Y1410" s="462"/>
      <c r="Z1410" s="462"/>
      <c r="AA1410" s="462"/>
      <c r="AB1410" s="462"/>
      <c r="AC1410" s="462"/>
      <c r="AD1410" s="462"/>
      <c r="AE1410" s="462"/>
      <c r="AF1410" s="462"/>
      <c r="AG1410" s="462"/>
      <c r="AH1410" s="462"/>
      <c r="AI1410" s="462"/>
    </row>
    <row r="1411" spans="1:35">
      <c r="A1411" s="465"/>
      <c r="B1411" s="465"/>
      <c r="C1411" s="1024"/>
      <c r="D1411" s="1015"/>
      <c r="E1411" s="1015"/>
      <c r="F1411" s="935"/>
      <c r="G1411" s="935"/>
      <c r="H1411" s="935"/>
      <c r="I1411" s="1015"/>
      <c r="J1411" s="465"/>
      <c r="K1411" s="465"/>
      <c r="L1411" s="462"/>
      <c r="M1411" s="462"/>
      <c r="N1411" s="462"/>
      <c r="O1411" s="462"/>
      <c r="P1411" s="462"/>
      <c r="Q1411" s="462"/>
      <c r="R1411" s="462"/>
      <c r="S1411" s="462"/>
      <c r="T1411" s="462"/>
      <c r="U1411" s="462"/>
      <c r="W1411" s="462"/>
      <c r="X1411" s="462"/>
      <c r="Y1411" s="462"/>
      <c r="Z1411" s="462"/>
      <c r="AA1411" s="462"/>
      <c r="AB1411" s="462"/>
      <c r="AC1411" s="462"/>
      <c r="AD1411" s="462"/>
      <c r="AE1411" s="462"/>
      <c r="AF1411" s="462"/>
      <c r="AG1411" s="462"/>
      <c r="AH1411" s="462"/>
      <c r="AI1411" s="462"/>
    </row>
    <row r="1412" spans="1:35">
      <c r="A1412" s="465"/>
      <c r="B1412" s="465"/>
      <c r="C1412" s="1024"/>
      <c r="D1412" s="1015"/>
      <c r="E1412" s="1015"/>
      <c r="F1412" s="935"/>
      <c r="G1412" s="935"/>
      <c r="H1412" s="935"/>
      <c r="I1412" s="1015"/>
      <c r="J1412" s="465"/>
      <c r="K1412" s="465"/>
      <c r="L1412" s="462"/>
      <c r="M1412" s="462"/>
      <c r="N1412" s="462"/>
      <c r="O1412" s="462"/>
      <c r="P1412" s="462"/>
      <c r="Q1412" s="462"/>
      <c r="R1412" s="462"/>
      <c r="S1412" s="462"/>
      <c r="T1412" s="462"/>
      <c r="U1412" s="462"/>
      <c r="W1412" s="462"/>
      <c r="X1412" s="462"/>
      <c r="Y1412" s="462"/>
      <c r="Z1412" s="462"/>
      <c r="AA1412" s="462"/>
      <c r="AB1412" s="462"/>
      <c r="AC1412" s="462"/>
      <c r="AD1412" s="462"/>
      <c r="AE1412" s="462"/>
      <c r="AF1412" s="462"/>
      <c r="AG1412" s="462"/>
      <c r="AH1412" s="462"/>
      <c r="AI1412" s="462"/>
    </row>
    <row r="1413" spans="1:35">
      <c r="A1413" s="465"/>
      <c r="B1413" s="465"/>
      <c r="C1413" s="1024"/>
      <c r="D1413" s="1015"/>
      <c r="E1413" s="1015"/>
      <c r="F1413" s="935"/>
      <c r="G1413" s="935"/>
      <c r="H1413" s="935"/>
      <c r="I1413" s="1015"/>
      <c r="J1413" s="465"/>
      <c r="K1413" s="465"/>
      <c r="L1413" s="462"/>
      <c r="M1413" s="462"/>
      <c r="N1413" s="462"/>
      <c r="O1413" s="462"/>
      <c r="P1413" s="462"/>
      <c r="Q1413" s="462"/>
      <c r="R1413" s="462"/>
      <c r="S1413" s="462"/>
      <c r="T1413" s="462"/>
      <c r="U1413" s="462"/>
      <c r="W1413" s="462"/>
      <c r="X1413" s="462"/>
      <c r="Y1413" s="462"/>
      <c r="Z1413" s="462"/>
      <c r="AA1413" s="462"/>
      <c r="AB1413" s="462"/>
      <c r="AC1413" s="462"/>
      <c r="AD1413" s="462"/>
      <c r="AE1413" s="462"/>
      <c r="AF1413" s="462"/>
      <c r="AG1413" s="462"/>
      <c r="AH1413" s="462"/>
      <c r="AI1413" s="462"/>
    </row>
    <row r="1414" spans="1:35">
      <c r="A1414" s="465"/>
      <c r="B1414" s="465"/>
      <c r="C1414" s="1024"/>
      <c r="D1414" s="1015"/>
      <c r="E1414" s="1015"/>
      <c r="F1414" s="935"/>
      <c r="G1414" s="935"/>
      <c r="H1414" s="935"/>
      <c r="I1414" s="1015"/>
      <c r="J1414" s="465"/>
      <c r="K1414" s="465"/>
      <c r="L1414" s="462"/>
      <c r="M1414" s="462"/>
      <c r="N1414" s="462"/>
      <c r="O1414" s="462"/>
      <c r="P1414" s="462"/>
      <c r="Q1414" s="462"/>
      <c r="R1414" s="462"/>
      <c r="S1414" s="462"/>
      <c r="T1414" s="462"/>
      <c r="U1414" s="462"/>
      <c r="W1414" s="462"/>
      <c r="X1414" s="462"/>
      <c r="Y1414" s="462"/>
      <c r="Z1414" s="462"/>
      <c r="AA1414" s="462"/>
      <c r="AB1414" s="462"/>
      <c r="AC1414" s="462"/>
      <c r="AD1414" s="462"/>
      <c r="AE1414" s="462"/>
      <c r="AF1414" s="462"/>
      <c r="AG1414" s="462"/>
      <c r="AH1414" s="462"/>
      <c r="AI1414" s="462"/>
    </row>
    <row r="1415" spans="1:35">
      <c r="A1415" s="465"/>
      <c r="B1415" s="465"/>
      <c r="C1415" s="1024"/>
      <c r="D1415" s="1015"/>
      <c r="E1415" s="1015"/>
      <c r="F1415" s="935"/>
      <c r="G1415" s="935"/>
      <c r="H1415" s="935"/>
      <c r="I1415" s="1015"/>
      <c r="J1415" s="465"/>
      <c r="K1415" s="465"/>
      <c r="L1415" s="462"/>
      <c r="M1415" s="462"/>
      <c r="N1415" s="462"/>
      <c r="O1415" s="462"/>
      <c r="P1415" s="462"/>
      <c r="Q1415" s="462"/>
      <c r="R1415" s="462"/>
      <c r="S1415" s="462"/>
      <c r="T1415" s="462"/>
      <c r="U1415" s="462"/>
      <c r="W1415" s="462"/>
      <c r="X1415" s="462"/>
      <c r="Y1415" s="462"/>
      <c r="Z1415" s="462"/>
      <c r="AA1415" s="462"/>
      <c r="AB1415" s="462"/>
      <c r="AC1415" s="462"/>
      <c r="AD1415" s="462"/>
      <c r="AE1415" s="462"/>
      <c r="AF1415" s="462"/>
      <c r="AG1415" s="462"/>
      <c r="AH1415" s="462"/>
      <c r="AI1415" s="462"/>
    </row>
    <row r="1416" spans="1:35">
      <c r="A1416" s="465"/>
      <c r="B1416" s="465"/>
      <c r="C1416" s="1024"/>
      <c r="D1416" s="1015"/>
      <c r="E1416" s="1015"/>
      <c r="F1416" s="935"/>
      <c r="G1416" s="935"/>
      <c r="H1416" s="935"/>
      <c r="I1416" s="1015"/>
      <c r="J1416" s="465"/>
      <c r="K1416" s="465"/>
      <c r="L1416" s="462"/>
      <c r="M1416" s="462"/>
      <c r="N1416" s="462"/>
      <c r="O1416" s="462"/>
      <c r="P1416" s="462"/>
      <c r="Q1416" s="462"/>
      <c r="R1416" s="462"/>
      <c r="S1416" s="462"/>
      <c r="T1416" s="462"/>
      <c r="U1416" s="462"/>
      <c r="W1416" s="462"/>
      <c r="X1416" s="462"/>
      <c r="Y1416" s="462"/>
      <c r="Z1416" s="462"/>
      <c r="AA1416" s="462"/>
      <c r="AB1416" s="462"/>
      <c r="AC1416" s="462"/>
      <c r="AD1416" s="462"/>
      <c r="AE1416" s="462"/>
      <c r="AF1416" s="462"/>
      <c r="AG1416" s="462"/>
      <c r="AH1416" s="462"/>
      <c r="AI1416" s="462"/>
    </row>
    <row r="1417" spans="1:35">
      <c r="A1417" s="465"/>
      <c r="B1417" s="465"/>
      <c r="C1417" s="1024"/>
      <c r="D1417" s="1015"/>
      <c r="E1417" s="1015"/>
      <c r="F1417" s="935"/>
      <c r="G1417" s="935"/>
      <c r="H1417" s="935"/>
      <c r="I1417" s="1015"/>
      <c r="J1417" s="465"/>
      <c r="K1417" s="465"/>
      <c r="L1417" s="462"/>
      <c r="M1417" s="462"/>
      <c r="N1417" s="462"/>
      <c r="O1417" s="462"/>
      <c r="P1417" s="462"/>
      <c r="Q1417" s="462"/>
      <c r="R1417" s="462"/>
      <c r="S1417" s="462"/>
      <c r="T1417" s="462"/>
      <c r="U1417" s="462"/>
      <c r="W1417" s="462"/>
      <c r="X1417" s="462"/>
      <c r="Y1417" s="462"/>
      <c r="Z1417" s="462"/>
      <c r="AA1417" s="462"/>
      <c r="AB1417" s="462"/>
      <c r="AC1417" s="462"/>
      <c r="AD1417" s="462"/>
      <c r="AE1417" s="462"/>
      <c r="AF1417" s="462"/>
      <c r="AG1417" s="462"/>
      <c r="AH1417" s="462"/>
      <c r="AI1417" s="462"/>
    </row>
    <row r="1418" spans="1:35">
      <c r="A1418" s="465"/>
      <c r="B1418" s="465"/>
      <c r="C1418" s="1024"/>
      <c r="D1418" s="1015"/>
      <c r="E1418" s="1015"/>
      <c r="F1418" s="935"/>
      <c r="G1418" s="935"/>
      <c r="H1418" s="935"/>
      <c r="I1418" s="1015"/>
      <c r="J1418" s="465"/>
      <c r="K1418" s="465"/>
      <c r="L1418" s="462"/>
      <c r="M1418" s="462"/>
      <c r="N1418" s="462"/>
      <c r="O1418" s="462"/>
      <c r="P1418" s="462"/>
      <c r="Q1418" s="462"/>
      <c r="R1418" s="462"/>
      <c r="S1418" s="462"/>
      <c r="T1418" s="462"/>
      <c r="U1418" s="462"/>
      <c r="W1418" s="462"/>
      <c r="X1418" s="462"/>
      <c r="Y1418" s="462"/>
      <c r="Z1418" s="462"/>
      <c r="AA1418" s="462"/>
      <c r="AB1418" s="462"/>
      <c r="AC1418" s="462"/>
      <c r="AD1418" s="462"/>
      <c r="AE1418" s="462"/>
      <c r="AF1418" s="462"/>
      <c r="AG1418" s="462"/>
      <c r="AH1418" s="462"/>
      <c r="AI1418" s="462"/>
    </row>
    <row r="1419" spans="1:35">
      <c r="A1419" s="465"/>
      <c r="B1419" s="465"/>
      <c r="C1419" s="1024"/>
      <c r="D1419" s="1015"/>
      <c r="E1419" s="1015"/>
      <c r="F1419" s="935"/>
      <c r="G1419" s="935"/>
      <c r="H1419" s="935"/>
      <c r="I1419" s="1015"/>
      <c r="J1419" s="465"/>
      <c r="K1419" s="465"/>
      <c r="L1419" s="462"/>
      <c r="M1419" s="462"/>
      <c r="N1419" s="462"/>
      <c r="O1419" s="462"/>
      <c r="P1419" s="462"/>
      <c r="Q1419" s="462"/>
      <c r="R1419" s="462"/>
      <c r="S1419" s="462"/>
      <c r="T1419" s="462"/>
      <c r="U1419" s="462"/>
      <c r="W1419" s="462"/>
      <c r="X1419" s="462"/>
      <c r="Y1419" s="462"/>
      <c r="Z1419" s="462"/>
      <c r="AA1419" s="462"/>
      <c r="AB1419" s="462"/>
      <c r="AC1419" s="462"/>
      <c r="AD1419" s="462"/>
      <c r="AE1419" s="462"/>
      <c r="AF1419" s="462"/>
      <c r="AG1419" s="462"/>
      <c r="AH1419" s="462"/>
      <c r="AI1419" s="462"/>
    </row>
    <row r="1420" spans="1:35">
      <c r="A1420" s="465"/>
      <c r="B1420" s="465"/>
      <c r="C1420" s="1024"/>
      <c r="D1420" s="1015"/>
      <c r="E1420" s="1015"/>
      <c r="F1420" s="935"/>
      <c r="G1420" s="935"/>
      <c r="H1420" s="935"/>
      <c r="I1420" s="1015"/>
      <c r="J1420" s="465"/>
      <c r="K1420" s="465"/>
      <c r="L1420" s="462"/>
      <c r="M1420" s="462"/>
      <c r="N1420" s="462"/>
      <c r="O1420" s="462"/>
      <c r="P1420" s="462"/>
      <c r="Q1420" s="462"/>
      <c r="R1420" s="462"/>
      <c r="S1420" s="462"/>
      <c r="T1420" s="462"/>
      <c r="U1420" s="462"/>
      <c r="W1420" s="462"/>
      <c r="X1420" s="462"/>
      <c r="Y1420" s="462"/>
      <c r="Z1420" s="462"/>
      <c r="AA1420" s="462"/>
      <c r="AB1420" s="462"/>
      <c r="AC1420" s="462"/>
      <c r="AD1420" s="462"/>
      <c r="AE1420" s="462"/>
      <c r="AF1420" s="462"/>
      <c r="AG1420" s="462"/>
      <c r="AH1420" s="462"/>
      <c r="AI1420" s="462"/>
    </row>
    <row r="1421" spans="1:35">
      <c r="A1421" s="465"/>
      <c r="B1421" s="465"/>
      <c r="C1421" s="1024"/>
      <c r="D1421" s="1015"/>
      <c r="E1421" s="1015"/>
      <c r="F1421" s="935"/>
      <c r="G1421" s="935"/>
      <c r="H1421" s="935"/>
      <c r="I1421" s="1015"/>
      <c r="J1421" s="465"/>
      <c r="K1421" s="465"/>
      <c r="L1421" s="462"/>
      <c r="M1421" s="462"/>
      <c r="N1421" s="462"/>
      <c r="O1421" s="462"/>
      <c r="P1421" s="462"/>
      <c r="Q1421" s="462"/>
      <c r="R1421" s="462"/>
      <c r="S1421" s="462"/>
      <c r="T1421" s="462"/>
      <c r="U1421" s="462"/>
      <c r="W1421" s="462"/>
      <c r="X1421" s="462"/>
      <c r="Y1421" s="462"/>
      <c r="Z1421" s="462"/>
      <c r="AA1421" s="462"/>
      <c r="AB1421" s="462"/>
      <c r="AC1421" s="462"/>
      <c r="AD1421" s="462"/>
      <c r="AE1421" s="462"/>
      <c r="AF1421" s="462"/>
      <c r="AG1421" s="462"/>
      <c r="AH1421" s="462"/>
      <c r="AI1421" s="462"/>
    </row>
    <row r="1422" spans="1:35">
      <c r="A1422" s="465"/>
      <c r="B1422" s="465"/>
      <c r="C1422" s="1024"/>
      <c r="D1422" s="1015"/>
      <c r="E1422" s="1015"/>
      <c r="F1422" s="935"/>
      <c r="G1422" s="935"/>
      <c r="H1422" s="935"/>
      <c r="I1422" s="1015"/>
      <c r="J1422" s="465"/>
      <c r="K1422" s="465"/>
      <c r="L1422" s="462"/>
      <c r="M1422" s="462"/>
      <c r="N1422" s="462"/>
      <c r="O1422" s="462"/>
      <c r="P1422" s="462"/>
      <c r="Q1422" s="462"/>
      <c r="R1422" s="462"/>
      <c r="S1422" s="462"/>
      <c r="T1422" s="462"/>
      <c r="U1422" s="462"/>
      <c r="W1422" s="462"/>
      <c r="X1422" s="462"/>
      <c r="Y1422" s="462"/>
      <c r="Z1422" s="462"/>
      <c r="AA1422" s="462"/>
      <c r="AB1422" s="462"/>
      <c r="AC1422" s="462"/>
      <c r="AD1422" s="462"/>
      <c r="AE1422" s="462"/>
      <c r="AF1422" s="462"/>
      <c r="AG1422" s="462"/>
      <c r="AH1422" s="462"/>
      <c r="AI1422" s="462"/>
    </row>
    <row r="1423" spans="1:35">
      <c r="A1423" s="465"/>
      <c r="B1423" s="465"/>
      <c r="C1423" s="1024"/>
      <c r="D1423" s="1015"/>
      <c r="E1423" s="1015"/>
      <c r="F1423" s="935"/>
      <c r="G1423" s="935"/>
      <c r="H1423" s="935"/>
      <c r="I1423" s="1015"/>
      <c r="J1423" s="465"/>
      <c r="K1423" s="465"/>
      <c r="L1423" s="462"/>
      <c r="M1423" s="462"/>
      <c r="N1423" s="462"/>
      <c r="O1423" s="462"/>
      <c r="P1423" s="462"/>
      <c r="Q1423" s="462"/>
      <c r="R1423" s="462"/>
      <c r="S1423" s="462"/>
      <c r="T1423" s="462"/>
      <c r="U1423" s="462"/>
      <c r="W1423" s="462"/>
      <c r="X1423" s="462"/>
      <c r="Y1423" s="462"/>
      <c r="Z1423" s="462"/>
      <c r="AA1423" s="462"/>
      <c r="AB1423" s="462"/>
      <c r="AC1423" s="462"/>
      <c r="AD1423" s="462"/>
      <c r="AE1423" s="462"/>
      <c r="AF1423" s="462"/>
      <c r="AG1423" s="462"/>
      <c r="AH1423" s="462"/>
      <c r="AI1423" s="462"/>
    </row>
    <row r="1424" spans="1:35">
      <c r="A1424" s="465"/>
      <c r="B1424" s="465"/>
      <c r="C1424" s="1024"/>
      <c r="D1424" s="1015"/>
      <c r="E1424" s="1015"/>
      <c r="F1424" s="935"/>
      <c r="G1424" s="935"/>
      <c r="H1424" s="935"/>
      <c r="I1424" s="1015"/>
      <c r="J1424" s="465"/>
      <c r="K1424" s="465"/>
      <c r="L1424" s="462"/>
      <c r="M1424" s="462"/>
      <c r="N1424" s="462"/>
      <c r="O1424" s="462"/>
      <c r="P1424" s="462"/>
      <c r="Q1424" s="462"/>
      <c r="R1424" s="462"/>
      <c r="S1424" s="462"/>
      <c r="T1424" s="462"/>
      <c r="U1424" s="462"/>
      <c r="W1424" s="462"/>
      <c r="X1424" s="462"/>
      <c r="Y1424" s="462"/>
      <c r="Z1424" s="462"/>
      <c r="AA1424" s="462"/>
      <c r="AB1424" s="462"/>
      <c r="AC1424" s="462"/>
      <c r="AD1424" s="462"/>
      <c r="AE1424" s="462"/>
      <c r="AF1424" s="462"/>
      <c r="AG1424" s="462"/>
      <c r="AH1424" s="462"/>
      <c r="AI1424" s="462"/>
    </row>
    <row r="1425" spans="1:35">
      <c r="A1425" s="465"/>
      <c r="B1425" s="465"/>
      <c r="C1425" s="1024"/>
      <c r="D1425" s="1015"/>
      <c r="E1425" s="1015"/>
      <c r="F1425" s="935"/>
      <c r="G1425" s="935"/>
      <c r="H1425" s="935"/>
      <c r="I1425" s="1015"/>
      <c r="J1425" s="465"/>
      <c r="K1425" s="465"/>
      <c r="L1425" s="462"/>
      <c r="M1425" s="462"/>
      <c r="N1425" s="462"/>
      <c r="O1425" s="462"/>
      <c r="P1425" s="462"/>
      <c r="Q1425" s="462"/>
      <c r="R1425" s="462"/>
      <c r="S1425" s="462"/>
      <c r="T1425" s="462"/>
      <c r="U1425" s="462"/>
      <c r="W1425" s="462"/>
      <c r="X1425" s="462"/>
      <c r="Y1425" s="462"/>
      <c r="Z1425" s="462"/>
      <c r="AA1425" s="462"/>
      <c r="AB1425" s="462"/>
      <c r="AC1425" s="462"/>
      <c r="AD1425" s="462"/>
      <c r="AE1425" s="462"/>
      <c r="AF1425" s="462"/>
      <c r="AG1425" s="462"/>
      <c r="AH1425" s="462"/>
      <c r="AI1425" s="462"/>
    </row>
    <row r="1426" spans="1:35">
      <c r="A1426" s="465"/>
      <c r="B1426" s="465"/>
      <c r="C1426" s="1024"/>
      <c r="D1426" s="1015"/>
      <c r="E1426" s="1015"/>
      <c r="F1426" s="935"/>
      <c r="G1426" s="935"/>
      <c r="H1426" s="935"/>
      <c r="I1426" s="1015"/>
      <c r="J1426" s="465"/>
      <c r="K1426" s="465"/>
      <c r="L1426" s="462"/>
      <c r="M1426" s="462"/>
      <c r="N1426" s="462"/>
      <c r="O1426" s="462"/>
      <c r="P1426" s="462"/>
      <c r="Q1426" s="462"/>
      <c r="R1426" s="462"/>
      <c r="S1426" s="462"/>
      <c r="T1426" s="462"/>
      <c r="U1426" s="462"/>
      <c r="W1426" s="462"/>
      <c r="X1426" s="462"/>
      <c r="Y1426" s="462"/>
      <c r="Z1426" s="462"/>
      <c r="AA1426" s="462"/>
      <c r="AB1426" s="462"/>
      <c r="AC1426" s="462"/>
      <c r="AD1426" s="462"/>
      <c r="AE1426" s="462"/>
      <c r="AF1426" s="462"/>
      <c r="AG1426" s="462"/>
      <c r="AH1426" s="462"/>
      <c r="AI1426" s="462"/>
    </row>
    <row r="1427" spans="1:35">
      <c r="A1427" s="465"/>
      <c r="B1427" s="465"/>
      <c r="C1427" s="1024"/>
      <c r="D1427" s="1015"/>
      <c r="E1427" s="1015"/>
      <c r="F1427" s="935"/>
      <c r="G1427" s="935"/>
      <c r="H1427" s="935"/>
      <c r="I1427" s="1015"/>
      <c r="J1427" s="465"/>
      <c r="K1427" s="465"/>
      <c r="L1427" s="462"/>
      <c r="M1427" s="462"/>
      <c r="N1427" s="462"/>
      <c r="O1427" s="462"/>
      <c r="P1427" s="462"/>
      <c r="Q1427" s="462"/>
      <c r="R1427" s="462"/>
      <c r="S1427" s="462"/>
      <c r="T1427" s="462"/>
      <c r="U1427" s="462"/>
      <c r="W1427" s="462"/>
      <c r="X1427" s="462"/>
      <c r="Y1427" s="462"/>
      <c r="Z1427" s="462"/>
      <c r="AA1427" s="462"/>
      <c r="AB1427" s="462"/>
      <c r="AC1427" s="462"/>
      <c r="AD1427" s="462"/>
      <c r="AE1427" s="462"/>
      <c r="AF1427" s="462"/>
      <c r="AG1427" s="462"/>
      <c r="AH1427" s="462"/>
      <c r="AI1427" s="462"/>
    </row>
    <row r="1428" spans="1:35">
      <c r="A1428" s="465"/>
      <c r="B1428" s="465"/>
      <c r="C1428" s="1024"/>
      <c r="D1428" s="1015"/>
      <c r="E1428" s="1015"/>
      <c r="F1428" s="935"/>
      <c r="G1428" s="935"/>
      <c r="H1428" s="935"/>
      <c r="I1428" s="1015"/>
      <c r="J1428" s="465"/>
      <c r="K1428" s="465"/>
      <c r="L1428" s="462"/>
      <c r="M1428" s="462"/>
      <c r="N1428" s="462"/>
      <c r="O1428" s="462"/>
      <c r="P1428" s="462"/>
      <c r="Q1428" s="462"/>
      <c r="R1428" s="462"/>
      <c r="S1428" s="462"/>
      <c r="T1428" s="462"/>
      <c r="U1428" s="462"/>
      <c r="W1428" s="462"/>
      <c r="X1428" s="462"/>
      <c r="Y1428" s="462"/>
      <c r="Z1428" s="462"/>
      <c r="AA1428" s="462"/>
      <c r="AB1428" s="462"/>
      <c r="AC1428" s="462"/>
      <c r="AD1428" s="462"/>
      <c r="AE1428" s="462"/>
      <c r="AF1428" s="462"/>
      <c r="AG1428" s="462"/>
      <c r="AH1428" s="462"/>
      <c r="AI1428" s="462"/>
    </row>
    <row r="1429" spans="1:35">
      <c r="A1429" s="465"/>
      <c r="B1429" s="465"/>
      <c r="C1429" s="1024"/>
      <c r="D1429" s="1015"/>
      <c r="E1429" s="1015"/>
      <c r="F1429" s="935"/>
      <c r="G1429" s="935"/>
      <c r="H1429" s="935"/>
      <c r="I1429" s="1015"/>
      <c r="J1429" s="465"/>
      <c r="K1429" s="465"/>
      <c r="L1429" s="462"/>
      <c r="M1429" s="462"/>
      <c r="N1429" s="462"/>
      <c r="O1429" s="462"/>
      <c r="P1429" s="462"/>
      <c r="Q1429" s="462"/>
      <c r="R1429" s="462"/>
      <c r="S1429" s="462"/>
      <c r="T1429" s="462"/>
      <c r="U1429" s="462"/>
      <c r="W1429" s="462"/>
      <c r="X1429" s="462"/>
      <c r="Y1429" s="462"/>
      <c r="Z1429" s="462"/>
      <c r="AA1429" s="462"/>
      <c r="AB1429" s="462"/>
      <c r="AC1429" s="462"/>
      <c r="AD1429" s="462"/>
      <c r="AE1429" s="462"/>
      <c r="AF1429" s="462"/>
      <c r="AG1429" s="462"/>
      <c r="AH1429" s="462"/>
      <c r="AI1429" s="462"/>
    </row>
    <row r="1430" spans="1:35">
      <c r="A1430" s="465"/>
      <c r="B1430" s="465"/>
      <c r="C1430" s="1024"/>
      <c r="D1430" s="1015"/>
      <c r="E1430" s="1015"/>
      <c r="F1430" s="935"/>
      <c r="G1430" s="935"/>
      <c r="H1430" s="935"/>
      <c r="I1430" s="1015"/>
      <c r="J1430" s="465"/>
      <c r="K1430" s="465"/>
      <c r="L1430" s="462"/>
      <c r="M1430" s="462"/>
      <c r="N1430" s="462"/>
      <c r="O1430" s="462"/>
      <c r="P1430" s="462"/>
      <c r="Q1430" s="462"/>
      <c r="R1430" s="462"/>
      <c r="S1430" s="462"/>
      <c r="T1430" s="462"/>
      <c r="U1430" s="462"/>
      <c r="W1430" s="462"/>
      <c r="X1430" s="462"/>
      <c r="Y1430" s="462"/>
      <c r="Z1430" s="462"/>
      <c r="AA1430" s="462"/>
      <c r="AB1430" s="462"/>
      <c r="AC1430" s="462"/>
      <c r="AD1430" s="462"/>
      <c r="AE1430" s="462"/>
      <c r="AF1430" s="462"/>
      <c r="AG1430" s="462"/>
      <c r="AH1430" s="462"/>
      <c r="AI1430" s="462"/>
    </row>
    <row r="1431" spans="1:35">
      <c r="A1431" s="465"/>
      <c r="B1431" s="465"/>
      <c r="C1431" s="1024"/>
      <c r="D1431" s="1015"/>
      <c r="E1431" s="1015"/>
      <c r="F1431" s="935"/>
      <c r="G1431" s="935"/>
      <c r="H1431" s="935"/>
      <c r="I1431" s="1015"/>
      <c r="J1431" s="465"/>
      <c r="K1431" s="465"/>
      <c r="L1431" s="462"/>
      <c r="M1431" s="462"/>
      <c r="N1431" s="462"/>
      <c r="O1431" s="462"/>
      <c r="P1431" s="462"/>
      <c r="Q1431" s="462"/>
      <c r="R1431" s="462"/>
      <c r="S1431" s="462"/>
      <c r="T1431" s="462"/>
      <c r="U1431" s="462"/>
      <c r="W1431" s="462"/>
      <c r="X1431" s="462"/>
      <c r="Y1431" s="462"/>
      <c r="Z1431" s="462"/>
      <c r="AA1431" s="462"/>
      <c r="AB1431" s="462"/>
      <c r="AC1431" s="462"/>
      <c r="AD1431" s="462"/>
      <c r="AE1431" s="462"/>
      <c r="AF1431" s="462"/>
      <c r="AG1431" s="462"/>
      <c r="AH1431" s="462"/>
      <c r="AI1431" s="462"/>
    </row>
    <row r="1432" spans="1:35">
      <c r="A1432" s="465"/>
      <c r="B1432" s="465"/>
      <c r="C1432" s="1024"/>
      <c r="D1432" s="1015"/>
      <c r="E1432" s="1015"/>
      <c r="F1432" s="935"/>
      <c r="G1432" s="935"/>
      <c r="H1432" s="935"/>
      <c r="I1432" s="1015"/>
      <c r="J1432" s="465"/>
      <c r="K1432" s="465"/>
      <c r="L1432" s="462"/>
      <c r="M1432" s="462"/>
      <c r="N1432" s="462"/>
      <c r="O1432" s="462"/>
      <c r="P1432" s="462"/>
      <c r="Q1432" s="462"/>
      <c r="R1432" s="462"/>
      <c r="S1432" s="462"/>
      <c r="T1432" s="462"/>
      <c r="U1432" s="462"/>
      <c r="W1432" s="462"/>
      <c r="X1432" s="462"/>
      <c r="Y1432" s="462"/>
      <c r="Z1432" s="462"/>
      <c r="AA1432" s="462"/>
      <c r="AB1432" s="462"/>
      <c r="AC1432" s="462"/>
      <c r="AD1432" s="462"/>
      <c r="AE1432" s="462"/>
      <c r="AF1432" s="462"/>
      <c r="AG1432" s="462"/>
      <c r="AH1432" s="462"/>
      <c r="AI1432" s="462"/>
    </row>
    <row r="1433" spans="1:35">
      <c r="A1433" s="465"/>
      <c r="B1433" s="465"/>
      <c r="C1433" s="1024"/>
      <c r="D1433" s="1015"/>
      <c r="E1433" s="1015"/>
      <c r="F1433" s="935"/>
      <c r="G1433" s="935"/>
      <c r="H1433" s="935"/>
      <c r="I1433" s="1015"/>
      <c r="J1433" s="465"/>
      <c r="K1433" s="465"/>
      <c r="L1433" s="462"/>
      <c r="M1433" s="462"/>
      <c r="N1433" s="462"/>
      <c r="O1433" s="462"/>
      <c r="P1433" s="462"/>
      <c r="Q1433" s="462"/>
      <c r="R1433" s="462"/>
      <c r="S1433" s="462"/>
      <c r="T1433" s="462"/>
      <c r="U1433" s="462"/>
      <c r="W1433" s="462"/>
      <c r="X1433" s="462"/>
      <c r="Y1433" s="462"/>
      <c r="Z1433" s="462"/>
      <c r="AA1433" s="462"/>
      <c r="AB1433" s="462"/>
      <c r="AC1433" s="462"/>
      <c r="AD1433" s="462"/>
      <c r="AE1433" s="462"/>
      <c r="AF1433" s="462"/>
      <c r="AG1433" s="462"/>
      <c r="AH1433" s="462"/>
      <c r="AI1433" s="462"/>
    </row>
    <row r="1434" spans="1:35">
      <c r="A1434" s="465"/>
      <c r="B1434" s="465"/>
      <c r="C1434" s="1024"/>
      <c r="D1434" s="1015"/>
      <c r="E1434" s="1015"/>
      <c r="F1434" s="935"/>
      <c r="G1434" s="935"/>
      <c r="H1434" s="935"/>
      <c r="I1434" s="1015"/>
      <c r="J1434" s="465"/>
      <c r="K1434" s="465"/>
      <c r="L1434" s="462"/>
      <c r="M1434" s="462"/>
      <c r="N1434" s="462"/>
      <c r="O1434" s="462"/>
      <c r="P1434" s="462"/>
      <c r="Q1434" s="462"/>
      <c r="R1434" s="462"/>
      <c r="S1434" s="462"/>
      <c r="T1434" s="462"/>
      <c r="U1434" s="462"/>
      <c r="W1434" s="462"/>
      <c r="X1434" s="462"/>
      <c r="Y1434" s="462"/>
      <c r="Z1434" s="462"/>
      <c r="AA1434" s="462"/>
      <c r="AB1434" s="462"/>
      <c r="AC1434" s="462"/>
      <c r="AD1434" s="462"/>
      <c r="AE1434" s="462"/>
      <c r="AF1434" s="462"/>
      <c r="AG1434" s="462"/>
      <c r="AH1434" s="462"/>
      <c r="AI1434" s="462"/>
    </row>
    <row r="1435" spans="1:35">
      <c r="A1435" s="465"/>
      <c r="B1435" s="465"/>
      <c r="C1435" s="1024"/>
      <c r="D1435" s="1015"/>
      <c r="E1435" s="1015"/>
      <c r="F1435" s="935"/>
      <c r="G1435" s="935"/>
      <c r="H1435" s="935"/>
      <c r="I1435" s="1015"/>
      <c r="J1435" s="465"/>
      <c r="K1435" s="465"/>
      <c r="L1435" s="462"/>
      <c r="M1435" s="462"/>
      <c r="N1435" s="462"/>
      <c r="O1435" s="462"/>
      <c r="P1435" s="462"/>
      <c r="Q1435" s="462"/>
      <c r="R1435" s="462"/>
      <c r="S1435" s="462"/>
      <c r="T1435" s="462"/>
      <c r="U1435" s="462"/>
      <c r="W1435" s="462"/>
      <c r="X1435" s="462"/>
      <c r="Y1435" s="462"/>
      <c r="Z1435" s="462"/>
      <c r="AA1435" s="462"/>
      <c r="AB1435" s="462"/>
      <c r="AC1435" s="462"/>
      <c r="AD1435" s="462"/>
      <c r="AE1435" s="462"/>
      <c r="AF1435" s="462"/>
      <c r="AG1435" s="462"/>
      <c r="AH1435" s="462"/>
      <c r="AI1435" s="462"/>
    </row>
    <row r="1436" spans="1:35">
      <c r="A1436" s="465"/>
      <c r="B1436" s="465"/>
      <c r="C1436" s="1024"/>
      <c r="D1436" s="1015"/>
      <c r="E1436" s="1015"/>
      <c r="F1436" s="935"/>
      <c r="G1436" s="935"/>
      <c r="H1436" s="935"/>
      <c r="I1436" s="1015"/>
      <c r="J1436" s="465"/>
      <c r="K1436" s="465"/>
      <c r="L1436" s="462"/>
      <c r="M1436" s="462"/>
      <c r="N1436" s="462"/>
      <c r="O1436" s="462"/>
      <c r="P1436" s="462"/>
      <c r="Q1436" s="462"/>
      <c r="R1436" s="462"/>
      <c r="S1436" s="462"/>
      <c r="T1436" s="462"/>
      <c r="U1436" s="462"/>
      <c r="W1436" s="462"/>
      <c r="X1436" s="462"/>
      <c r="Y1436" s="462"/>
      <c r="Z1436" s="462"/>
      <c r="AA1436" s="462"/>
      <c r="AB1436" s="462"/>
      <c r="AC1436" s="462"/>
      <c r="AD1436" s="462"/>
      <c r="AE1436" s="462"/>
      <c r="AF1436" s="462"/>
      <c r="AG1436" s="462"/>
      <c r="AH1436" s="462"/>
      <c r="AI1436" s="462"/>
    </row>
    <row r="1437" spans="1:35">
      <c r="A1437" s="465"/>
      <c r="B1437" s="465"/>
      <c r="C1437" s="1024"/>
      <c r="D1437" s="1015"/>
      <c r="E1437" s="1015"/>
      <c r="F1437" s="935"/>
      <c r="G1437" s="935"/>
      <c r="H1437" s="935"/>
      <c r="I1437" s="1015"/>
      <c r="J1437" s="465"/>
      <c r="K1437" s="465"/>
      <c r="L1437" s="462"/>
      <c r="M1437" s="462"/>
      <c r="N1437" s="462"/>
      <c r="O1437" s="462"/>
      <c r="P1437" s="462"/>
      <c r="Q1437" s="462"/>
      <c r="R1437" s="462"/>
      <c r="S1437" s="462"/>
      <c r="T1437" s="462"/>
      <c r="U1437" s="462"/>
      <c r="W1437" s="462"/>
      <c r="X1437" s="462"/>
      <c r="Y1437" s="462"/>
      <c r="Z1437" s="462"/>
      <c r="AA1437" s="462"/>
      <c r="AB1437" s="462"/>
      <c r="AC1437" s="462"/>
      <c r="AD1437" s="462"/>
      <c r="AE1437" s="462"/>
      <c r="AF1437" s="462"/>
      <c r="AG1437" s="462"/>
      <c r="AH1437" s="462"/>
      <c r="AI1437" s="462"/>
    </row>
    <row r="1438" spans="1:35">
      <c r="A1438" s="465"/>
      <c r="B1438" s="465"/>
      <c r="C1438" s="1024"/>
      <c r="D1438" s="1015"/>
      <c r="E1438" s="1015"/>
      <c r="F1438" s="935"/>
      <c r="G1438" s="935"/>
      <c r="H1438" s="935"/>
      <c r="I1438" s="1015"/>
      <c r="J1438" s="465"/>
      <c r="K1438" s="465"/>
      <c r="L1438" s="462"/>
      <c r="M1438" s="462"/>
      <c r="N1438" s="462"/>
      <c r="O1438" s="462"/>
      <c r="P1438" s="462"/>
      <c r="Q1438" s="462"/>
      <c r="R1438" s="462"/>
      <c r="S1438" s="462"/>
      <c r="T1438" s="462"/>
      <c r="U1438" s="462"/>
      <c r="W1438" s="462"/>
      <c r="X1438" s="462"/>
      <c r="Y1438" s="462"/>
      <c r="Z1438" s="462"/>
      <c r="AA1438" s="462"/>
      <c r="AB1438" s="462"/>
      <c r="AC1438" s="462"/>
      <c r="AD1438" s="462"/>
      <c r="AE1438" s="462"/>
      <c r="AF1438" s="462"/>
      <c r="AG1438" s="462"/>
      <c r="AH1438" s="462"/>
      <c r="AI1438" s="462"/>
    </row>
    <row r="1439" spans="1:35">
      <c r="A1439" s="465"/>
      <c r="B1439" s="465"/>
      <c r="C1439" s="1024"/>
      <c r="D1439" s="1015"/>
      <c r="E1439" s="1015"/>
      <c r="F1439" s="464"/>
      <c r="G1439" s="464"/>
      <c r="H1439" s="464"/>
      <c r="I1439" s="1015"/>
      <c r="J1439" s="465"/>
      <c r="K1439" s="465"/>
      <c r="L1439" s="462"/>
      <c r="M1439" s="462"/>
      <c r="N1439" s="462"/>
      <c r="O1439" s="462"/>
      <c r="P1439" s="462"/>
      <c r="Q1439" s="462"/>
      <c r="R1439" s="462"/>
      <c r="S1439" s="462"/>
      <c r="T1439" s="462"/>
      <c r="U1439" s="462"/>
      <c r="W1439" s="462"/>
      <c r="X1439" s="462"/>
      <c r="Y1439" s="462"/>
      <c r="Z1439" s="462"/>
      <c r="AA1439" s="462"/>
      <c r="AB1439" s="462"/>
      <c r="AC1439" s="462"/>
      <c r="AD1439" s="462"/>
      <c r="AE1439" s="462"/>
      <c r="AF1439" s="462"/>
      <c r="AG1439" s="462"/>
      <c r="AH1439" s="462"/>
      <c r="AI1439" s="462"/>
    </row>
    <row r="1440" spans="1:35">
      <c r="A1440" s="465"/>
      <c r="B1440" s="465"/>
      <c r="C1440" s="1024"/>
      <c r="D1440" s="1015"/>
      <c r="E1440" s="1015"/>
      <c r="F1440" s="464"/>
      <c r="G1440" s="464"/>
      <c r="H1440" s="464"/>
      <c r="I1440" s="1015"/>
      <c r="J1440" s="465"/>
      <c r="K1440" s="465"/>
      <c r="L1440" s="462"/>
      <c r="M1440" s="462"/>
      <c r="N1440" s="462"/>
      <c r="O1440" s="462"/>
      <c r="P1440" s="462"/>
      <c r="Q1440" s="462"/>
      <c r="R1440" s="462"/>
      <c r="S1440" s="462"/>
      <c r="T1440" s="462"/>
      <c r="U1440" s="462"/>
      <c r="W1440" s="462"/>
      <c r="X1440" s="462"/>
      <c r="Y1440" s="462"/>
      <c r="Z1440" s="462"/>
      <c r="AA1440" s="462"/>
      <c r="AB1440" s="462"/>
      <c r="AC1440" s="462"/>
      <c r="AD1440" s="462"/>
      <c r="AE1440" s="462"/>
      <c r="AF1440" s="462"/>
      <c r="AG1440" s="462"/>
      <c r="AH1440" s="462"/>
      <c r="AI1440" s="462"/>
    </row>
    <row r="1441" spans="1:35">
      <c r="A1441" s="465"/>
      <c r="B1441" s="465"/>
      <c r="C1441" s="1024"/>
      <c r="D1441" s="1015"/>
      <c r="E1441" s="1015"/>
      <c r="F1441" s="464"/>
      <c r="G1441" s="464"/>
      <c r="H1441" s="464"/>
      <c r="I1441" s="1015"/>
      <c r="J1441" s="465"/>
      <c r="K1441" s="465"/>
      <c r="L1441" s="462"/>
      <c r="M1441" s="462"/>
      <c r="N1441" s="462"/>
      <c r="O1441" s="462"/>
      <c r="P1441" s="462"/>
      <c r="Q1441" s="462"/>
      <c r="R1441" s="462"/>
      <c r="S1441" s="462"/>
      <c r="T1441" s="462"/>
      <c r="U1441" s="462"/>
      <c r="W1441" s="462"/>
      <c r="X1441" s="462"/>
      <c r="Y1441" s="462"/>
      <c r="Z1441" s="462"/>
      <c r="AA1441" s="462"/>
      <c r="AB1441" s="462"/>
      <c r="AC1441" s="462"/>
      <c r="AD1441" s="462"/>
      <c r="AE1441" s="462"/>
      <c r="AF1441" s="462"/>
      <c r="AG1441" s="462"/>
      <c r="AH1441" s="462"/>
      <c r="AI1441" s="462"/>
    </row>
    <row r="1442" spans="1:35">
      <c r="A1442" s="465"/>
      <c r="B1442" s="465"/>
      <c r="C1442" s="1024"/>
      <c r="D1442" s="1015"/>
      <c r="E1442" s="1015"/>
      <c r="F1442" s="464"/>
      <c r="G1442" s="464"/>
      <c r="H1442" s="464"/>
      <c r="I1442" s="1015"/>
      <c r="J1442" s="465"/>
      <c r="K1442" s="465"/>
      <c r="L1442" s="462"/>
      <c r="M1442" s="462"/>
      <c r="N1442" s="462"/>
      <c r="O1442" s="462"/>
      <c r="P1442" s="462"/>
      <c r="Q1442" s="462"/>
      <c r="R1442" s="462"/>
      <c r="S1442" s="462"/>
      <c r="T1442" s="462"/>
      <c r="U1442" s="462"/>
      <c r="W1442" s="462"/>
      <c r="X1442" s="462"/>
      <c r="Y1442" s="462"/>
      <c r="Z1442" s="462"/>
      <c r="AA1442" s="462"/>
      <c r="AB1442" s="462"/>
      <c r="AC1442" s="462"/>
      <c r="AD1442" s="462"/>
      <c r="AE1442" s="462"/>
      <c r="AF1442" s="462"/>
      <c r="AG1442" s="462"/>
      <c r="AH1442" s="462"/>
      <c r="AI1442" s="462"/>
    </row>
    <row r="1443" spans="1:35">
      <c r="A1443" s="465"/>
      <c r="B1443" s="465"/>
      <c r="C1443" s="1024"/>
      <c r="D1443" s="1015"/>
      <c r="E1443" s="1015"/>
      <c r="F1443" s="464"/>
      <c r="G1443" s="464"/>
      <c r="H1443" s="464"/>
      <c r="I1443" s="1015"/>
      <c r="J1443" s="465"/>
      <c r="K1443" s="465"/>
      <c r="L1443" s="462"/>
      <c r="M1443" s="462"/>
      <c r="N1443" s="462"/>
      <c r="O1443" s="462"/>
      <c r="P1443" s="462"/>
      <c r="Q1443" s="462"/>
      <c r="R1443" s="462"/>
      <c r="S1443" s="462"/>
      <c r="T1443" s="462"/>
      <c r="U1443" s="462"/>
      <c r="W1443" s="462"/>
      <c r="X1443" s="462"/>
      <c r="Y1443" s="462"/>
      <c r="Z1443" s="462"/>
      <c r="AA1443" s="462"/>
      <c r="AB1443" s="462"/>
      <c r="AC1443" s="462"/>
      <c r="AD1443" s="462"/>
      <c r="AE1443" s="462"/>
      <c r="AF1443" s="462"/>
      <c r="AG1443" s="462"/>
      <c r="AH1443" s="462"/>
      <c r="AI1443" s="462"/>
    </row>
    <row r="1444" spans="1:35">
      <c r="A1444" s="465"/>
      <c r="B1444" s="465"/>
      <c r="C1444" s="1024"/>
      <c r="D1444" s="1015"/>
      <c r="E1444" s="1015"/>
      <c r="F1444" s="464"/>
      <c r="G1444" s="464"/>
      <c r="H1444" s="464"/>
      <c r="I1444" s="1015"/>
      <c r="J1444" s="465"/>
      <c r="K1444" s="465"/>
      <c r="L1444" s="462"/>
      <c r="M1444" s="462"/>
      <c r="N1444" s="462"/>
      <c r="O1444" s="462"/>
      <c r="P1444" s="462"/>
      <c r="Q1444" s="462"/>
      <c r="R1444" s="462"/>
      <c r="S1444" s="462"/>
      <c r="T1444" s="462"/>
      <c r="U1444" s="462"/>
      <c r="W1444" s="462"/>
      <c r="X1444" s="462"/>
      <c r="Y1444" s="462"/>
      <c r="Z1444" s="462"/>
      <c r="AA1444" s="462"/>
      <c r="AB1444" s="462"/>
      <c r="AC1444" s="462"/>
      <c r="AD1444" s="462"/>
      <c r="AE1444" s="462"/>
      <c r="AF1444" s="462"/>
      <c r="AG1444" s="462"/>
      <c r="AH1444" s="462"/>
      <c r="AI1444" s="462"/>
    </row>
    <row r="1445" spans="1:35">
      <c r="A1445" s="465"/>
      <c r="B1445" s="465"/>
      <c r="C1445" s="1024"/>
      <c r="D1445" s="1015"/>
      <c r="E1445" s="1015"/>
      <c r="F1445" s="464"/>
      <c r="G1445" s="464"/>
      <c r="H1445" s="464"/>
      <c r="I1445" s="1015"/>
      <c r="J1445" s="465"/>
      <c r="K1445" s="465"/>
      <c r="L1445" s="462"/>
      <c r="M1445" s="462"/>
      <c r="N1445" s="462"/>
      <c r="O1445" s="462"/>
      <c r="P1445" s="462"/>
      <c r="Q1445" s="462"/>
      <c r="R1445" s="462"/>
      <c r="S1445" s="462"/>
      <c r="T1445" s="462"/>
      <c r="U1445" s="462"/>
      <c r="W1445" s="462"/>
      <c r="X1445" s="462"/>
      <c r="Y1445" s="462"/>
      <c r="Z1445" s="462"/>
      <c r="AA1445" s="462"/>
      <c r="AB1445" s="462"/>
      <c r="AC1445" s="462"/>
      <c r="AD1445" s="462"/>
      <c r="AE1445" s="462"/>
      <c r="AF1445" s="462"/>
      <c r="AG1445" s="462"/>
      <c r="AH1445" s="462"/>
      <c r="AI1445" s="462"/>
    </row>
    <row r="1446" spans="1:35">
      <c r="A1446" s="465"/>
      <c r="B1446" s="465"/>
      <c r="C1446" s="1024"/>
      <c r="D1446" s="1015"/>
      <c r="E1446" s="1015"/>
      <c r="F1446" s="464"/>
      <c r="G1446" s="464"/>
      <c r="H1446" s="464"/>
      <c r="I1446" s="1015"/>
      <c r="J1446" s="465"/>
      <c r="K1446" s="465"/>
      <c r="L1446" s="462"/>
      <c r="M1446" s="462"/>
      <c r="N1446" s="462"/>
      <c r="O1446" s="462"/>
      <c r="P1446" s="462"/>
      <c r="Q1446" s="462"/>
      <c r="R1446" s="462"/>
      <c r="S1446" s="462"/>
      <c r="T1446" s="462"/>
      <c r="U1446" s="462"/>
      <c r="W1446" s="462"/>
      <c r="X1446" s="462"/>
      <c r="Y1446" s="462"/>
      <c r="Z1446" s="462"/>
      <c r="AA1446" s="462"/>
      <c r="AB1446" s="462"/>
      <c r="AC1446" s="462"/>
      <c r="AD1446" s="462"/>
      <c r="AE1446" s="462"/>
      <c r="AF1446" s="462"/>
      <c r="AG1446" s="462"/>
      <c r="AH1446" s="462"/>
      <c r="AI1446" s="462"/>
    </row>
    <row r="1447" spans="1:35">
      <c r="A1447" s="465"/>
      <c r="B1447" s="465"/>
      <c r="C1447" s="1024"/>
      <c r="D1447" s="1015"/>
      <c r="E1447" s="1015"/>
      <c r="F1447" s="464"/>
      <c r="G1447" s="464"/>
      <c r="H1447" s="464"/>
      <c r="I1447" s="1015"/>
      <c r="J1447" s="465"/>
      <c r="K1447" s="465"/>
      <c r="L1447" s="462"/>
      <c r="M1447" s="462"/>
      <c r="N1447" s="462"/>
      <c r="O1447" s="462"/>
      <c r="P1447" s="462"/>
      <c r="Q1447" s="462"/>
      <c r="R1447" s="462"/>
      <c r="S1447" s="462"/>
      <c r="T1447" s="462"/>
      <c r="U1447" s="462"/>
      <c r="W1447" s="462"/>
      <c r="X1447" s="462"/>
      <c r="Y1447" s="462"/>
      <c r="Z1447" s="462"/>
      <c r="AA1447" s="462"/>
      <c r="AB1447" s="462"/>
      <c r="AC1447" s="462"/>
      <c r="AD1447" s="462"/>
      <c r="AE1447" s="462"/>
      <c r="AF1447" s="462"/>
      <c r="AG1447" s="462"/>
      <c r="AH1447" s="462"/>
      <c r="AI1447" s="462"/>
    </row>
    <row r="1448" spans="1:35">
      <c r="A1448" s="465"/>
      <c r="B1448" s="465"/>
      <c r="C1448" s="1024"/>
      <c r="D1448" s="1015"/>
      <c r="E1448" s="1015"/>
      <c r="F1448" s="464"/>
      <c r="G1448" s="464"/>
      <c r="H1448" s="464"/>
      <c r="I1448" s="1015"/>
      <c r="J1448" s="465"/>
      <c r="K1448" s="465"/>
      <c r="L1448" s="462"/>
      <c r="M1448" s="462"/>
      <c r="N1448" s="462"/>
      <c r="O1448" s="462"/>
      <c r="P1448" s="462"/>
      <c r="Q1448" s="462"/>
      <c r="R1448" s="462"/>
      <c r="S1448" s="462"/>
      <c r="T1448" s="462"/>
      <c r="U1448" s="462"/>
      <c r="W1448" s="462"/>
      <c r="X1448" s="462"/>
      <c r="Y1448" s="462"/>
      <c r="Z1448" s="462"/>
      <c r="AA1448" s="462"/>
      <c r="AB1448" s="462"/>
      <c r="AC1448" s="462"/>
      <c r="AD1448" s="462"/>
      <c r="AE1448" s="462"/>
      <c r="AF1448" s="462"/>
      <c r="AG1448" s="462"/>
      <c r="AH1448" s="462"/>
      <c r="AI1448" s="462"/>
    </row>
    <row r="1449" spans="1:35">
      <c r="A1449" s="465"/>
      <c r="B1449" s="465"/>
      <c r="C1449" s="1024"/>
      <c r="D1449" s="1015"/>
      <c r="E1449" s="1015"/>
      <c r="F1449" s="464"/>
      <c r="G1449" s="464"/>
      <c r="H1449" s="464"/>
      <c r="I1449" s="1015"/>
      <c r="J1449" s="465"/>
      <c r="K1449" s="465"/>
      <c r="L1449" s="462"/>
      <c r="M1449" s="462"/>
      <c r="N1449" s="462"/>
      <c r="O1449" s="462"/>
      <c r="P1449" s="462"/>
      <c r="Q1449" s="462"/>
      <c r="R1449" s="462"/>
      <c r="S1449" s="462"/>
      <c r="T1449" s="462"/>
      <c r="U1449" s="462"/>
      <c r="W1449" s="462"/>
      <c r="X1449" s="462"/>
      <c r="Y1449" s="462"/>
      <c r="Z1449" s="462"/>
      <c r="AA1449" s="462"/>
      <c r="AB1449" s="462"/>
      <c r="AC1449" s="462"/>
      <c r="AD1449" s="462"/>
      <c r="AE1449" s="462"/>
      <c r="AF1449" s="462"/>
      <c r="AG1449" s="462"/>
      <c r="AH1449" s="462"/>
      <c r="AI1449" s="462"/>
    </row>
    <row r="1450" spans="1:35">
      <c r="A1450" s="465"/>
      <c r="B1450" s="465"/>
      <c r="C1450" s="1024"/>
      <c r="D1450" s="1015"/>
      <c r="E1450" s="1015"/>
      <c r="F1450" s="464"/>
      <c r="G1450" s="464"/>
      <c r="H1450" s="464"/>
      <c r="I1450" s="1015"/>
      <c r="J1450" s="465"/>
      <c r="K1450" s="465"/>
      <c r="L1450" s="462"/>
      <c r="M1450" s="462"/>
      <c r="N1450" s="462"/>
      <c r="O1450" s="462"/>
      <c r="P1450" s="462"/>
      <c r="Q1450" s="462"/>
      <c r="R1450" s="462"/>
      <c r="S1450" s="462"/>
      <c r="T1450" s="462"/>
      <c r="U1450" s="462"/>
      <c r="W1450" s="462"/>
      <c r="X1450" s="462"/>
      <c r="Y1450" s="462"/>
      <c r="Z1450" s="462"/>
      <c r="AA1450" s="462"/>
      <c r="AB1450" s="462"/>
      <c r="AC1450" s="462"/>
      <c r="AD1450" s="462"/>
      <c r="AE1450" s="462"/>
      <c r="AF1450" s="462"/>
      <c r="AG1450" s="462"/>
      <c r="AH1450" s="462"/>
      <c r="AI1450" s="462"/>
    </row>
    <row r="1451" spans="1:35">
      <c r="A1451" s="465"/>
      <c r="B1451" s="465"/>
      <c r="C1451" s="1024"/>
      <c r="D1451" s="1015"/>
      <c r="E1451" s="1015"/>
      <c r="F1451" s="464"/>
      <c r="G1451" s="464"/>
      <c r="H1451" s="464"/>
      <c r="I1451" s="1015"/>
      <c r="J1451" s="465"/>
      <c r="K1451" s="465"/>
      <c r="L1451" s="462"/>
      <c r="M1451" s="462"/>
      <c r="N1451" s="462"/>
      <c r="O1451" s="462"/>
      <c r="P1451" s="462"/>
      <c r="Q1451" s="462"/>
      <c r="R1451" s="462"/>
      <c r="S1451" s="462"/>
      <c r="T1451" s="462"/>
      <c r="U1451" s="462"/>
      <c r="W1451" s="462"/>
      <c r="X1451" s="462"/>
      <c r="Y1451" s="462"/>
      <c r="Z1451" s="462"/>
      <c r="AA1451" s="462"/>
      <c r="AB1451" s="462"/>
      <c r="AC1451" s="462"/>
      <c r="AD1451" s="462"/>
      <c r="AE1451" s="462"/>
      <c r="AF1451" s="462"/>
      <c r="AG1451" s="462"/>
      <c r="AH1451" s="462"/>
      <c r="AI1451" s="462"/>
    </row>
    <row r="1452" spans="1:35">
      <c r="A1452" s="465"/>
      <c r="B1452" s="465"/>
      <c r="C1452" s="1024"/>
      <c r="D1452" s="1015"/>
      <c r="E1452" s="1015"/>
      <c r="F1452" s="464"/>
      <c r="G1452" s="464"/>
      <c r="H1452" s="464"/>
      <c r="I1452" s="1015"/>
      <c r="J1452" s="465"/>
      <c r="K1452" s="465"/>
      <c r="L1452" s="462"/>
      <c r="M1452" s="462"/>
      <c r="N1452" s="462"/>
      <c r="O1452" s="462"/>
      <c r="P1452" s="462"/>
      <c r="Q1452" s="462"/>
      <c r="R1452" s="462"/>
      <c r="S1452" s="462"/>
      <c r="T1452" s="462"/>
      <c r="U1452" s="462"/>
      <c r="W1452" s="462"/>
      <c r="X1452" s="462"/>
      <c r="Y1452" s="462"/>
      <c r="Z1452" s="462"/>
      <c r="AA1452" s="462"/>
      <c r="AB1452" s="462"/>
      <c r="AC1452" s="462"/>
      <c r="AD1452" s="462"/>
      <c r="AE1452" s="462"/>
      <c r="AF1452" s="462"/>
      <c r="AG1452" s="462"/>
      <c r="AH1452" s="462"/>
      <c r="AI1452" s="462"/>
    </row>
    <row r="1453" spans="1:35">
      <c r="A1453" s="465"/>
      <c r="B1453" s="465"/>
      <c r="C1453" s="1024"/>
      <c r="D1453" s="1015"/>
      <c r="E1453" s="1015"/>
      <c r="F1453" s="464"/>
      <c r="G1453" s="464"/>
      <c r="H1453" s="464"/>
      <c r="I1453" s="1015"/>
      <c r="J1453" s="465"/>
      <c r="K1453" s="465"/>
      <c r="L1453" s="462"/>
      <c r="M1453" s="462"/>
      <c r="N1453" s="462"/>
      <c r="O1453" s="462"/>
      <c r="P1453" s="462"/>
      <c r="Q1453" s="462"/>
      <c r="R1453" s="462"/>
      <c r="S1453" s="462"/>
      <c r="T1453" s="462"/>
      <c r="U1453" s="462"/>
      <c r="W1453" s="462"/>
      <c r="X1453" s="462"/>
      <c r="Y1453" s="462"/>
      <c r="Z1453" s="462"/>
      <c r="AA1453" s="462"/>
      <c r="AB1453" s="462"/>
      <c r="AC1453" s="462"/>
      <c r="AD1453" s="462"/>
      <c r="AE1453" s="462"/>
      <c r="AF1453" s="462"/>
      <c r="AG1453" s="462"/>
      <c r="AH1453" s="462"/>
      <c r="AI1453" s="462"/>
    </row>
    <row r="1454" spans="1:35">
      <c r="A1454" s="465"/>
      <c r="B1454" s="465"/>
      <c r="C1454" s="1024"/>
      <c r="D1454" s="1015"/>
      <c r="E1454" s="1015"/>
      <c r="F1454" s="464"/>
      <c r="G1454" s="464"/>
      <c r="H1454" s="464"/>
      <c r="I1454" s="1015"/>
      <c r="J1454" s="465"/>
      <c r="K1454" s="465"/>
      <c r="L1454" s="462"/>
      <c r="M1454" s="462"/>
      <c r="N1454" s="462"/>
      <c r="O1454" s="462"/>
      <c r="P1454" s="462"/>
      <c r="Q1454" s="462"/>
      <c r="R1454" s="462"/>
      <c r="S1454" s="462"/>
      <c r="T1454" s="462"/>
      <c r="U1454" s="462"/>
      <c r="W1454" s="462"/>
      <c r="X1454" s="462"/>
      <c r="Y1454" s="462"/>
      <c r="Z1454" s="462"/>
      <c r="AA1454" s="462"/>
      <c r="AB1454" s="462"/>
      <c r="AC1454" s="462"/>
      <c r="AD1454" s="462"/>
      <c r="AE1454" s="462"/>
      <c r="AF1454" s="462"/>
      <c r="AG1454" s="462"/>
      <c r="AH1454" s="462"/>
      <c r="AI1454" s="462"/>
    </row>
    <row r="1455" spans="1:35">
      <c r="A1455" s="465"/>
      <c r="B1455" s="465"/>
      <c r="C1455" s="1024"/>
      <c r="D1455" s="1015"/>
      <c r="E1455" s="1015"/>
      <c r="F1455" s="464"/>
      <c r="G1455" s="464"/>
      <c r="H1455" s="464"/>
      <c r="I1455" s="1015"/>
      <c r="J1455" s="465"/>
      <c r="K1455" s="465"/>
      <c r="L1455" s="462"/>
      <c r="M1455" s="462"/>
      <c r="N1455" s="462"/>
      <c r="O1455" s="462"/>
      <c r="P1455" s="462"/>
      <c r="Q1455" s="462"/>
      <c r="R1455" s="462"/>
      <c r="S1455" s="462"/>
      <c r="T1455" s="462"/>
      <c r="U1455" s="462"/>
      <c r="W1455" s="462"/>
      <c r="X1455" s="462"/>
      <c r="Y1455" s="462"/>
      <c r="Z1455" s="462"/>
      <c r="AA1455" s="462"/>
      <c r="AB1455" s="462"/>
      <c r="AC1455" s="462"/>
      <c r="AD1455" s="462"/>
      <c r="AE1455" s="462"/>
      <c r="AF1455" s="462"/>
      <c r="AG1455" s="462"/>
      <c r="AH1455" s="462"/>
      <c r="AI1455" s="462"/>
    </row>
    <row r="1456" spans="1:35">
      <c r="A1456" s="465"/>
      <c r="B1456" s="465"/>
      <c r="C1456" s="1024"/>
      <c r="D1456" s="1015"/>
      <c r="E1456" s="1015"/>
      <c r="F1456" s="464"/>
      <c r="G1456" s="464"/>
      <c r="H1456" s="464"/>
      <c r="I1456" s="1015"/>
      <c r="J1456" s="465"/>
      <c r="K1456" s="465"/>
      <c r="L1456" s="462"/>
      <c r="M1456" s="462"/>
      <c r="N1456" s="462"/>
      <c r="O1456" s="462"/>
      <c r="P1456" s="462"/>
      <c r="Q1456" s="462"/>
      <c r="R1456" s="462"/>
      <c r="S1456" s="462"/>
      <c r="T1456" s="462"/>
      <c r="U1456" s="462"/>
      <c r="W1456" s="462"/>
      <c r="X1456" s="462"/>
      <c r="Y1456" s="462"/>
      <c r="Z1456" s="462"/>
      <c r="AA1456" s="462"/>
      <c r="AB1456" s="462"/>
      <c r="AC1456" s="462"/>
      <c r="AD1456" s="462"/>
      <c r="AE1456" s="462"/>
      <c r="AF1456" s="462"/>
      <c r="AG1456" s="462"/>
      <c r="AH1456" s="462"/>
      <c r="AI1456" s="462"/>
    </row>
    <row r="1457" spans="1:35">
      <c r="A1457" s="465"/>
      <c r="B1457" s="465"/>
      <c r="C1457" s="1024"/>
      <c r="D1457" s="1015"/>
      <c r="E1457" s="1015"/>
      <c r="F1457" s="464"/>
      <c r="G1457" s="464"/>
      <c r="H1457" s="464"/>
      <c r="I1457" s="1015"/>
      <c r="J1457" s="465"/>
      <c r="K1457" s="465"/>
      <c r="L1457" s="462"/>
      <c r="M1457" s="462"/>
      <c r="N1457" s="462"/>
      <c r="O1457" s="462"/>
      <c r="P1457" s="462"/>
      <c r="Q1457" s="462"/>
      <c r="R1457" s="462"/>
      <c r="S1457" s="462"/>
      <c r="T1457" s="462"/>
      <c r="U1457" s="462"/>
      <c r="W1457" s="462"/>
      <c r="X1457" s="462"/>
      <c r="Y1457" s="462"/>
      <c r="Z1457" s="462"/>
      <c r="AA1457" s="462"/>
      <c r="AB1457" s="462"/>
      <c r="AC1457" s="462"/>
      <c r="AD1457" s="462"/>
      <c r="AE1457" s="462"/>
      <c r="AF1457" s="462"/>
      <c r="AG1457" s="462"/>
      <c r="AH1457" s="462"/>
      <c r="AI1457" s="462"/>
    </row>
    <row r="1458" spans="1:35">
      <c r="A1458" s="465"/>
      <c r="B1458" s="465"/>
      <c r="C1458" s="1024"/>
      <c r="D1458" s="1015"/>
      <c r="E1458" s="1015"/>
      <c r="F1458" s="464"/>
      <c r="G1458" s="464"/>
      <c r="H1458" s="464"/>
      <c r="I1458" s="1015"/>
      <c r="J1458" s="465"/>
      <c r="K1458" s="465"/>
      <c r="L1458" s="462"/>
      <c r="M1458" s="462"/>
      <c r="N1458" s="462"/>
      <c r="O1458" s="462"/>
      <c r="P1458" s="462"/>
      <c r="Q1458" s="462"/>
      <c r="R1458" s="462"/>
      <c r="S1458" s="462"/>
      <c r="T1458" s="462"/>
      <c r="U1458" s="462"/>
      <c r="W1458" s="462"/>
      <c r="X1458" s="462"/>
      <c r="Y1458" s="462"/>
      <c r="Z1458" s="462"/>
      <c r="AA1458" s="462"/>
      <c r="AB1458" s="462"/>
      <c r="AC1458" s="462"/>
      <c r="AD1458" s="462"/>
      <c r="AE1458" s="462"/>
      <c r="AF1458" s="462"/>
      <c r="AG1458" s="462"/>
      <c r="AH1458" s="462"/>
      <c r="AI1458" s="462"/>
    </row>
    <row r="1459" spans="1:35">
      <c r="A1459" s="465"/>
      <c r="B1459" s="465"/>
      <c r="C1459" s="1024"/>
      <c r="D1459" s="1015"/>
      <c r="E1459" s="1015"/>
      <c r="F1459" s="464"/>
      <c r="G1459" s="464"/>
      <c r="H1459" s="464"/>
      <c r="I1459" s="1015"/>
      <c r="J1459" s="465"/>
      <c r="K1459" s="465"/>
      <c r="L1459" s="462"/>
      <c r="M1459" s="462"/>
      <c r="N1459" s="462"/>
      <c r="O1459" s="462"/>
      <c r="P1459" s="462"/>
      <c r="Q1459" s="462"/>
      <c r="R1459" s="462"/>
      <c r="S1459" s="462"/>
      <c r="T1459" s="462"/>
      <c r="U1459" s="462"/>
      <c r="W1459" s="462"/>
      <c r="X1459" s="462"/>
      <c r="Y1459" s="462"/>
      <c r="Z1459" s="462"/>
      <c r="AA1459" s="462"/>
      <c r="AB1459" s="462"/>
      <c r="AC1459" s="462"/>
      <c r="AD1459" s="462"/>
      <c r="AE1459" s="462"/>
      <c r="AF1459" s="462"/>
      <c r="AG1459" s="462"/>
      <c r="AH1459" s="462"/>
      <c r="AI1459" s="462"/>
    </row>
    <row r="1460" spans="1:35">
      <c r="A1460" s="465"/>
      <c r="B1460" s="465"/>
      <c r="C1460" s="1024"/>
      <c r="D1460" s="1015"/>
      <c r="E1460" s="1015"/>
      <c r="F1460" s="464"/>
      <c r="G1460" s="464"/>
      <c r="H1460" s="464"/>
      <c r="I1460" s="1015"/>
      <c r="J1460" s="465"/>
      <c r="K1460" s="465"/>
      <c r="L1460" s="462"/>
      <c r="M1460" s="462"/>
      <c r="N1460" s="462"/>
      <c r="O1460" s="462"/>
      <c r="P1460" s="462"/>
      <c r="Q1460" s="462"/>
      <c r="R1460" s="462"/>
      <c r="S1460" s="462"/>
      <c r="T1460" s="462"/>
      <c r="U1460" s="462"/>
      <c r="W1460" s="462"/>
      <c r="X1460" s="462"/>
      <c r="Y1460" s="462"/>
      <c r="Z1460" s="462"/>
      <c r="AA1460" s="462"/>
      <c r="AB1460" s="462"/>
      <c r="AC1460" s="462"/>
      <c r="AD1460" s="462"/>
      <c r="AE1460" s="462"/>
      <c r="AF1460" s="462"/>
      <c r="AG1460" s="462"/>
      <c r="AH1460" s="462"/>
      <c r="AI1460" s="462"/>
    </row>
    <row r="1461" spans="1:35">
      <c r="A1461" s="465"/>
      <c r="B1461" s="465"/>
      <c r="C1461" s="1024"/>
      <c r="D1461" s="1015"/>
      <c r="E1461" s="1015"/>
      <c r="F1461" s="464"/>
      <c r="G1461" s="464"/>
      <c r="H1461" s="464"/>
      <c r="I1461" s="1015"/>
      <c r="J1461" s="465"/>
      <c r="K1461" s="465"/>
      <c r="L1461" s="462"/>
      <c r="M1461" s="462"/>
      <c r="N1461" s="462"/>
      <c r="O1461" s="462"/>
      <c r="P1461" s="462"/>
      <c r="Q1461" s="462"/>
      <c r="R1461" s="462"/>
      <c r="S1461" s="462"/>
      <c r="T1461" s="462"/>
      <c r="U1461" s="462"/>
      <c r="W1461" s="462"/>
      <c r="X1461" s="462"/>
      <c r="Y1461" s="462"/>
      <c r="Z1461" s="462"/>
      <c r="AA1461" s="462"/>
      <c r="AB1461" s="462"/>
      <c r="AC1461" s="462"/>
      <c r="AD1461" s="462"/>
      <c r="AE1461" s="462"/>
      <c r="AF1461" s="462"/>
      <c r="AG1461" s="462"/>
      <c r="AH1461" s="462"/>
      <c r="AI1461" s="462"/>
    </row>
    <row r="1462" spans="1:35">
      <c r="A1462" s="465"/>
      <c r="B1462" s="465"/>
      <c r="C1462" s="1024"/>
      <c r="D1462" s="1015"/>
      <c r="E1462" s="1015"/>
      <c r="F1462" s="464"/>
      <c r="G1462" s="464"/>
      <c r="H1462" s="464"/>
      <c r="I1462" s="1015"/>
      <c r="J1462" s="465"/>
      <c r="K1462" s="465"/>
      <c r="L1462" s="462"/>
      <c r="M1462" s="462"/>
      <c r="N1462" s="462"/>
      <c r="O1462" s="462"/>
      <c r="P1462" s="462"/>
      <c r="Q1462" s="462"/>
      <c r="R1462" s="462"/>
      <c r="S1462" s="462"/>
      <c r="T1462" s="462"/>
      <c r="U1462" s="462"/>
      <c r="W1462" s="462"/>
      <c r="X1462" s="462"/>
      <c r="Y1462" s="462"/>
      <c r="Z1462" s="462"/>
      <c r="AA1462" s="462"/>
      <c r="AB1462" s="462"/>
      <c r="AC1462" s="462"/>
      <c r="AD1462" s="462"/>
      <c r="AE1462" s="462"/>
      <c r="AF1462" s="462"/>
      <c r="AG1462" s="462"/>
      <c r="AH1462" s="462"/>
      <c r="AI1462" s="462"/>
    </row>
    <row r="1463" spans="1:35">
      <c r="A1463" s="465"/>
      <c r="B1463" s="465"/>
      <c r="C1463" s="1024"/>
      <c r="D1463" s="1015"/>
      <c r="E1463" s="1015"/>
      <c r="F1463" s="464"/>
      <c r="G1463" s="464"/>
      <c r="H1463" s="464"/>
      <c r="I1463" s="1015"/>
      <c r="J1463" s="465"/>
      <c r="K1463" s="465"/>
      <c r="L1463" s="462"/>
      <c r="M1463" s="462"/>
      <c r="N1463" s="462"/>
      <c r="O1463" s="462"/>
      <c r="P1463" s="462"/>
      <c r="Q1463" s="462"/>
      <c r="R1463" s="462"/>
      <c r="S1463" s="462"/>
      <c r="T1463" s="462"/>
      <c r="U1463" s="462"/>
      <c r="W1463" s="462"/>
      <c r="X1463" s="462"/>
      <c r="Y1463" s="462"/>
      <c r="Z1463" s="462"/>
      <c r="AA1463" s="462"/>
      <c r="AB1463" s="462"/>
      <c r="AC1463" s="462"/>
      <c r="AD1463" s="462"/>
      <c r="AE1463" s="462"/>
      <c r="AF1463" s="462"/>
      <c r="AG1463" s="462"/>
      <c r="AH1463" s="462"/>
      <c r="AI1463" s="462"/>
    </row>
    <row r="1464" spans="1:35">
      <c r="A1464" s="465"/>
      <c r="B1464" s="465"/>
      <c r="C1464" s="1024"/>
      <c r="D1464" s="1015"/>
      <c r="E1464" s="1015"/>
      <c r="F1464" s="464"/>
      <c r="G1464" s="464"/>
      <c r="H1464" s="464"/>
      <c r="I1464" s="1015"/>
      <c r="J1464" s="465"/>
      <c r="K1464" s="465"/>
      <c r="L1464" s="462"/>
      <c r="M1464" s="462"/>
      <c r="N1464" s="462"/>
      <c r="O1464" s="462"/>
      <c r="P1464" s="462"/>
      <c r="Q1464" s="462"/>
      <c r="R1464" s="462"/>
      <c r="S1464" s="462"/>
      <c r="T1464" s="462"/>
      <c r="U1464" s="462"/>
      <c r="W1464" s="462"/>
      <c r="X1464" s="462"/>
      <c r="Y1464" s="462"/>
      <c r="Z1464" s="462"/>
      <c r="AA1464" s="462"/>
      <c r="AB1464" s="462"/>
      <c r="AC1464" s="462"/>
      <c r="AD1464" s="462"/>
      <c r="AE1464" s="462"/>
      <c r="AF1464" s="462"/>
      <c r="AG1464" s="462"/>
      <c r="AH1464" s="462"/>
      <c r="AI1464" s="462"/>
    </row>
    <row r="1465" spans="1:35">
      <c r="A1465" s="465"/>
      <c r="B1465" s="465"/>
      <c r="C1465" s="1024"/>
      <c r="D1465" s="1015"/>
      <c r="E1465" s="1015"/>
      <c r="F1465" s="464"/>
      <c r="G1465" s="464"/>
      <c r="H1465" s="464"/>
      <c r="I1465" s="1015"/>
      <c r="J1465" s="465"/>
      <c r="K1465" s="465"/>
      <c r="L1465" s="462"/>
      <c r="M1465" s="462"/>
      <c r="N1465" s="462"/>
      <c r="O1465" s="462"/>
      <c r="P1465" s="462"/>
      <c r="Q1465" s="462"/>
      <c r="R1465" s="462"/>
      <c r="S1465" s="462"/>
      <c r="T1465" s="462"/>
      <c r="U1465" s="462"/>
      <c r="W1465" s="462"/>
      <c r="X1465" s="462"/>
      <c r="Y1465" s="462"/>
      <c r="Z1465" s="462"/>
      <c r="AA1465" s="462"/>
      <c r="AB1465" s="462"/>
      <c r="AC1465" s="462"/>
      <c r="AD1465" s="462"/>
      <c r="AE1465" s="462"/>
      <c r="AF1465" s="462"/>
      <c r="AG1465" s="462"/>
      <c r="AH1465" s="462"/>
      <c r="AI1465" s="462"/>
    </row>
    <row r="1466" spans="1:35">
      <c r="A1466" s="465"/>
      <c r="B1466" s="465"/>
      <c r="C1466" s="1024"/>
      <c r="D1466" s="1015"/>
      <c r="E1466" s="1015"/>
      <c r="F1466" s="464"/>
      <c r="G1466" s="464"/>
      <c r="H1466" s="464"/>
      <c r="I1466" s="1015"/>
      <c r="J1466" s="465"/>
      <c r="K1466" s="465"/>
      <c r="L1466" s="462"/>
      <c r="M1466" s="462"/>
      <c r="N1466" s="462"/>
      <c r="O1466" s="462"/>
      <c r="P1466" s="462"/>
      <c r="Q1466" s="462"/>
      <c r="R1466" s="462"/>
      <c r="S1466" s="462"/>
      <c r="T1466" s="462"/>
      <c r="U1466" s="462"/>
      <c r="W1466" s="462"/>
      <c r="X1466" s="462"/>
      <c r="Y1466" s="462"/>
      <c r="Z1466" s="462"/>
      <c r="AA1466" s="462"/>
      <c r="AB1466" s="462"/>
      <c r="AC1466" s="462"/>
      <c r="AD1466" s="462"/>
      <c r="AE1466" s="462"/>
      <c r="AF1466" s="462"/>
      <c r="AG1466" s="462"/>
      <c r="AH1466" s="462"/>
      <c r="AI1466" s="462"/>
    </row>
    <row r="1467" spans="1:35">
      <c r="A1467" s="465"/>
      <c r="B1467" s="465"/>
      <c r="C1467" s="1024"/>
      <c r="D1467" s="1015"/>
      <c r="E1467" s="1015"/>
      <c r="F1467" s="464"/>
      <c r="G1467" s="464"/>
      <c r="H1467" s="464"/>
      <c r="I1467" s="1015"/>
      <c r="J1467" s="465"/>
      <c r="K1467" s="465"/>
      <c r="L1467" s="462"/>
      <c r="M1467" s="462"/>
      <c r="N1467" s="462"/>
      <c r="O1467" s="462"/>
      <c r="P1467" s="462"/>
      <c r="Q1467" s="462"/>
      <c r="R1467" s="462"/>
      <c r="S1467" s="462"/>
      <c r="T1467" s="462"/>
      <c r="U1467" s="462"/>
      <c r="W1467" s="462"/>
      <c r="X1467" s="462"/>
      <c r="Y1467" s="462"/>
      <c r="Z1467" s="462"/>
      <c r="AA1467" s="462"/>
      <c r="AB1467" s="462"/>
      <c r="AC1467" s="462"/>
      <c r="AD1467" s="462"/>
      <c r="AE1467" s="462"/>
      <c r="AF1467" s="462"/>
      <c r="AG1467" s="462"/>
      <c r="AH1467" s="462"/>
      <c r="AI1467" s="462"/>
    </row>
    <row r="1468" spans="1:35">
      <c r="A1468" s="465"/>
      <c r="B1468" s="465"/>
      <c r="C1468" s="1024"/>
      <c r="D1468" s="1015"/>
      <c r="E1468" s="1015"/>
      <c r="F1468" s="464"/>
      <c r="G1468" s="464"/>
      <c r="H1468" s="464"/>
      <c r="I1468" s="1015"/>
      <c r="J1468" s="465"/>
      <c r="K1468" s="465"/>
      <c r="L1468" s="462"/>
      <c r="M1468" s="462"/>
      <c r="N1468" s="462"/>
      <c r="O1468" s="462"/>
      <c r="P1468" s="462"/>
      <c r="Q1468" s="462"/>
      <c r="R1468" s="462"/>
      <c r="S1468" s="462"/>
      <c r="T1468" s="462"/>
      <c r="U1468" s="462"/>
      <c r="W1468" s="462"/>
      <c r="X1468" s="462"/>
      <c r="Y1468" s="462"/>
      <c r="Z1468" s="462"/>
      <c r="AA1468" s="462"/>
      <c r="AB1468" s="462"/>
      <c r="AC1468" s="462"/>
      <c r="AD1468" s="462"/>
      <c r="AE1468" s="462"/>
      <c r="AF1468" s="462"/>
      <c r="AG1468" s="462"/>
      <c r="AH1468" s="462"/>
      <c r="AI1468" s="462"/>
    </row>
    <row r="1469" spans="1:35">
      <c r="A1469" s="465"/>
      <c r="B1469" s="465"/>
      <c r="C1469" s="1024"/>
      <c r="D1469" s="1015"/>
      <c r="E1469" s="1015"/>
      <c r="F1469" s="464"/>
      <c r="G1469" s="464"/>
      <c r="H1469" s="464"/>
      <c r="I1469" s="1015"/>
      <c r="J1469" s="465"/>
      <c r="K1469" s="465"/>
      <c r="L1469" s="462"/>
      <c r="M1469" s="462"/>
      <c r="N1469" s="462"/>
      <c r="O1469" s="462"/>
      <c r="P1469" s="462"/>
      <c r="Q1469" s="462"/>
      <c r="R1469" s="462"/>
      <c r="S1469" s="462"/>
      <c r="T1469" s="462"/>
      <c r="U1469" s="462"/>
      <c r="W1469" s="462"/>
      <c r="X1469" s="462"/>
      <c r="Y1469" s="462"/>
      <c r="Z1469" s="462"/>
      <c r="AA1469" s="462"/>
      <c r="AB1469" s="462"/>
      <c r="AC1469" s="462"/>
      <c r="AD1469" s="462"/>
      <c r="AE1469" s="462"/>
      <c r="AF1469" s="462"/>
      <c r="AG1469" s="462"/>
      <c r="AH1469" s="462"/>
      <c r="AI1469" s="462"/>
    </row>
    <row r="1470" spans="1:35">
      <c r="A1470" s="465"/>
      <c r="B1470" s="465"/>
      <c r="C1470" s="1024"/>
      <c r="D1470" s="1015"/>
      <c r="E1470" s="1015"/>
      <c r="F1470" s="464"/>
      <c r="G1470" s="464"/>
      <c r="H1470" s="464"/>
      <c r="I1470" s="1015"/>
      <c r="J1470" s="465"/>
      <c r="K1470" s="465"/>
      <c r="L1470" s="462"/>
      <c r="M1470" s="462"/>
      <c r="N1470" s="462"/>
      <c r="O1470" s="462"/>
      <c r="P1470" s="462"/>
      <c r="Q1470" s="462"/>
      <c r="R1470" s="462"/>
      <c r="S1470" s="462"/>
      <c r="T1470" s="462"/>
      <c r="U1470" s="462"/>
      <c r="W1470" s="462"/>
      <c r="X1470" s="462"/>
      <c r="Y1470" s="462"/>
      <c r="Z1470" s="462"/>
      <c r="AA1470" s="462"/>
      <c r="AB1470" s="462"/>
      <c r="AC1470" s="462"/>
      <c r="AD1470" s="462"/>
      <c r="AE1470" s="462"/>
      <c r="AF1470" s="462"/>
      <c r="AG1470" s="462"/>
      <c r="AH1470" s="462"/>
      <c r="AI1470" s="462"/>
    </row>
    <row r="1471" spans="1:35">
      <c r="A1471" s="465"/>
      <c r="B1471" s="465"/>
      <c r="C1471" s="1024"/>
      <c r="D1471" s="1015"/>
      <c r="E1471" s="1015"/>
      <c r="F1471" s="464"/>
      <c r="G1471" s="464"/>
      <c r="H1471" s="464"/>
      <c r="I1471" s="1015"/>
      <c r="J1471" s="465"/>
      <c r="K1471" s="465"/>
      <c r="L1471" s="462"/>
      <c r="M1471" s="462"/>
      <c r="N1471" s="462"/>
      <c r="O1471" s="462"/>
      <c r="P1471" s="462"/>
      <c r="Q1471" s="462"/>
      <c r="R1471" s="462"/>
      <c r="S1471" s="462"/>
      <c r="T1471" s="462"/>
      <c r="U1471" s="462"/>
      <c r="W1471" s="462"/>
      <c r="X1471" s="462"/>
      <c r="Y1471" s="462"/>
      <c r="Z1471" s="462"/>
      <c r="AA1471" s="462"/>
      <c r="AB1471" s="462"/>
      <c r="AC1471" s="462"/>
      <c r="AD1471" s="462"/>
      <c r="AE1471" s="462"/>
      <c r="AF1471" s="462"/>
      <c r="AG1471" s="462"/>
      <c r="AH1471" s="462"/>
      <c r="AI1471" s="462"/>
    </row>
    <row r="1472" spans="1:35">
      <c r="A1472" s="465"/>
      <c r="B1472" s="465"/>
      <c r="C1472" s="1024"/>
      <c r="D1472" s="1015"/>
      <c r="E1472" s="1015"/>
      <c r="F1472" s="464"/>
      <c r="G1472" s="464"/>
      <c r="H1472" s="464"/>
      <c r="I1472" s="1015"/>
      <c r="J1472" s="465"/>
      <c r="K1472" s="465"/>
      <c r="L1472" s="462"/>
      <c r="M1472" s="462"/>
      <c r="N1472" s="462"/>
      <c r="O1472" s="462"/>
      <c r="P1472" s="462"/>
      <c r="Q1472" s="462"/>
      <c r="R1472" s="462"/>
      <c r="S1472" s="462"/>
      <c r="T1472" s="462"/>
      <c r="U1472" s="462"/>
      <c r="W1472" s="462"/>
      <c r="X1472" s="462"/>
      <c r="Y1472" s="462"/>
      <c r="Z1472" s="462"/>
      <c r="AA1472" s="462"/>
      <c r="AB1472" s="462"/>
      <c r="AC1472" s="462"/>
      <c r="AD1472" s="462"/>
      <c r="AE1472" s="462"/>
      <c r="AF1472" s="462"/>
      <c r="AG1472" s="462"/>
      <c r="AH1472" s="462"/>
      <c r="AI1472" s="462"/>
    </row>
    <row r="1473" spans="1:35">
      <c r="A1473" s="465"/>
      <c r="B1473" s="465"/>
      <c r="C1473" s="1024"/>
      <c r="D1473" s="1015"/>
      <c r="E1473" s="1015"/>
      <c r="F1473" s="464"/>
      <c r="G1473" s="464"/>
      <c r="H1473" s="464"/>
      <c r="I1473" s="1015"/>
      <c r="J1473" s="465"/>
      <c r="K1473" s="465"/>
      <c r="L1473" s="462"/>
      <c r="M1473" s="462"/>
      <c r="N1473" s="462"/>
      <c r="O1473" s="462"/>
      <c r="P1473" s="462"/>
      <c r="Q1473" s="462"/>
      <c r="R1473" s="462"/>
      <c r="S1473" s="462"/>
      <c r="T1473" s="462"/>
      <c r="U1473" s="462"/>
      <c r="W1473" s="462"/>
      <c r="X1473" s="462"/>
      <c r="Y1473" s="462"/>
      <c r="Z1473" s="462"/>
      <c r="AA1473" s="462"/>
      <c r="AB1473" s="462"/>
      <c r="AC1473" s="462"/>
      <c r="AD1473" s="462"/>
      <c r="AE1473" s="462"/>
      <c r="AF1473" s="462"/>
      <c r="AG1473" s="462"/>
      <c r="AH1473" s="462"/>
      <c r="AI1473" s="462"/>
    </row>
    <row r="1474" spans="1:35">
      <c r="A1474" s="465"/>
      <c r="B1474" s="465"/>
      <c r="C1474" s="1024"/>
      <c r="D1474" s="1015"/>
      <c r="E1474" s="1015"/>
      <c r="F1474" s="464"/>
      <c r="G1474" s="464"/>
      <c r="H1474" s="464"/>
      <c r="I1474" s="1015"/>
      <c r="J1474" s="465"/>
      <c r="K1474" s="465"/>
      <c r="L1474" s="462"/>
      <c r="M1474" s="462"/>
      <c r="N1474" s="462"/>
      <c r="O1474" s="462"/>
      <c r="P1474" s="462"/>
      <c r="Q1474" s="462"/>
      <c r="R1474" s="462"/>
      <c r="S1474" s="462"/>
      <c r="T1474" s="462"/>
      <c r="U1474" s="462"/>
      <c r="W1474" s="462"/>
      <c r="X1474" s="462"/>
      <c r="Y1474" s="462"/>
      <c r="Z1474" s="462"/>
      <c r="AA1474" s="462"/>
      <c r="AB1474" s="462"/>
      <c r="AC1474" s="462"/>
      <c r="AD1474" s="462"/>
      <c r="AE1474" s="462"/>
      <c r="AF1474" s="462"/>
      <c r="AG1474" s="462"/>
      <c r="AH1474" s="462"/>
      <c r="AI1474" s="462"/>
    </row>
    <row r="1475" spans="1:35">
      <c r="A1475" s="465"/>
      <c r="B1475" s="465"/>
      <c r="C1475" s="1024"/>
      <c r="D1475" s="1015"/>
      <c r="E1475" s="1015"/>
      <c r="F1475" s="464"/>
      <c r="G1475" s="464"/>
      <c r="H1475" s="464"/>
      <c r="I1475" s="1015"/>
      <c r="J1475" s="465"/>
      <c r="K1475" s="465"/>
      <c r="L1475" s="462"/>
      <c r="M1475" s="462"/>
      <c r="N1475" s="462"/>
      <c r="O1475" s="462"/>
      <c r="P1475" s="462"/>
      <c r="Q1475" s="462"/>
      <c r="R1475" s="462"/>
      <c r="S1475" s="462"/>
      <c r="T1475" s="462"/>
      <c r="U1475" s="462"/>
      <c r="W1475" s="462"/>
      <c r="X1475" s="462"/>
      <c r="Y1475" s="462"/>
      <c r="Z1475" s="462"/>
      <c r="AA1475" s="462"/>
      <c r="AB1475" s="462"/>
      <c r="AC1475" s="462"/>
      <c r="AD1475" s="462"/>
      <c r="AE1475" s="462"/>
      <c r="AF1475" s="462"/>
      <c r="AG1475" s="462"/>
      <c r="AH1475" s="462"/>
      <c r="AI1475" s="462"/>
    </row>
    <row r="1476" spans="1:35">
      <c r="A1476" s="465"/>
      <c r="B1476" s="465"/>
      <c r="C1476" s="1024"/>
      <c r="D1476" s="1015"/>
      <c r="E1476" s="1015"/>
      <c r="F1476" s="464"/>
      <c r="G1476" s="464"/>
      <c r="H1476" s="464"/>
      <c r="I1476" s="1015"/>
      <c r="J1476" s="465"/>
      <c r="K1476" s="465"/>
      <c r="L1476" s="462"/>
      <c r="M1476" s="462"/>
      <c r="N1476" s="462"/>
      <c r="O1476" s="462"/>
      <c r="P1476" s="462"/>
      <c r="Q1476" s="462"/>
      <c r="R1476" s="462"/>
      <c r="S1476" s="462"/>
      <c r="T1476" s="462"/>
      <c r="U1476" s="462"/>
      <c r="W1476" s="462"/>
      <c r="X1476" s="462"/>
      <c r="Y1476" s="462"/>
      <c r="Z1476" s="462"/>
      <c r="AA1476" s="462"/>
      <c r="AB1476" s="462"/>
      <c r="AC1476" s="462"/>
      <c r="AD1476" s="462"/>
      <c r="AE1476" s="462"/>
      <c r="AF1476" s="462"/>
      <c r="AG1476" s="462"/>
      <c r="AH1476" s="462"/>
      <c r="AI1476" s="462"/>
    </row>
    <row r="1477" spans="1:35">
      <c r="A1477" s="465"/>
      <c r="B1477" s="465"/>
      <c r="C1477" s="1024"/>
      <c r="D1477" s="1015"/>
      <c r="E1477" s="1015"/>
      <c r="F1477" s="464"/>
      <c r="G1477" s="464"/>
      <c r="H1477" s="464"/>
      <c r="I1477" s="1015"/>
      <c r="J1477" s="465"/>
      <c r="K1477" s="465"/>
      <c r="L1477" s="462"/>
      <c r="M1477" s="462"/>
      <c r="N1477" s="462"/>
      <c r="O1477" s="462"/>
      <c r="P1477" s="462"/>
      <c r="Q1477" s="462"/>
      <c r="R1477" s="462"/>
      <c r="S1477" s="462"/>
      <c r="T1477" s="462"/>
      <c r="U1477" s="462"/>
      <c r="W1477" s="462"/>
      <c r="X1477" s="462"/>
      <c r="Y1477" s="462"/>
      <c r="Z1477" s="462"/>
      <c r="AA1477" s="462"/>
      <c r="AB1477" s="462"/>
      <c r="AC1477" s="462"/>
      <c r="AD1477" s="462"/>
      <c r="AE1477" s="462"/>
      <c r="AF1477" s="462"/>
      <c r="AG1477" s="462"/>
      <c r="AH1477" s="462"/>
      <c r="AI1477" s="462"/>
    </row>
    <row r="1478" spans="1:35">
      <c r="A1478" s="465"/>
      <c r="B1478" s="465"/>
      <c r="C1478" s="1024"/>
      <c r="D1478" s="1015"/>
      <c r="E1478" s="1015"/>
      <c r="F1478" s="464"/>
      <c r="G1478" s="464"/>
      <c r="H1478" s="464"/>
      <c r="I1478" s="1015"/>
      <c r="J1478" s="465"/>
      <c r="K1478" s="465"/>
      <c r="L1478" s="462"/>
      <c r="M1478" s="462"/>
      <c r="N1478" s="462"/>
      <c r="O1478" s="462"/>
      <c r="P1478" s="462"/>
      <c r="Q1478" s="462"/>
      <c r="R1478" s="462"/>
      <c r="S1478" s="462"/>
      <c r="T1478" s="462"/>
      <c r="U1478" s="462"/>
      <c r="W1478" s="462"/>
      <c r="X1478" s="462"/>
      <c r="Y1478" s="462"/>
      <c r="Z1478" s="462"/>
      <c r="AA1478" s="462"/>
      <c r="AB1478" s="462"/>
      <c r="AC1478" s="462"/>
      <c r="AD1478" s="462"/>
      <c r="AE1478" s="462"/>
      <c r="AF1478" s="462"/>
      <c r="AG1478" s="462"/>
      <c r="AH1478" s="462"/>
      <c r="AI1478" s="462"/>
    </row>
    <row r="1479" spans="1:35">
      <c r="A1479" s="465"/>
      <c r="B1479" s="465"/>
      <c r="C1479" s="1024"/>
      <c r="D1479" s="1015"/>
      <c r="E1479" s="1015"/>
      <c r="F1479" s="464"/>
      <c r="G1479" s="464"/>
      <c r="H1479" s="464"/>
      <c r="I1479" s="1015"/>
      <c r="J1479" s="465"/>
      <c r="K1479" s="465"/>
      <c r="L1479" s="462"/>
      <c r="M1479" s="462"/>
      <c r="N1479" s="462"/>
      <c r="O1479" s="462"/>
      <c r="P1479" s="462"/>
      <c r="Q1479" s="462"/>
      <c r="R1479" s="462"/>
      <c r="S1479" s="462"/>
      <c r="T1479" s="462"/>
      <c r="U1479" s="462"/>
      <c r="W1479" s="462"/>
      <c r="X1479" s="462"/>
      <c r="Y1479" s="462"/>
      <c r="Z1479" s="462"/>
      <c r="AA1479" s="462"/>
      <c r="AB1479" s="462"/>
      <c r="AC1479" s="462"/>
      <c r="AD1479" s="462"/>
      <c r="AE1479" s="462"/>
      <c r="AF1479" s="462"/>
      <c r="AG1479" s="462"/>
      <c r="AH1479" s="462"/>
      <c r="AI1479" s="462"/>
    </row>
    <row r="1480" spans="1:35">
      <c r="A1480" s="465"/>
      <c r="B1480" s="465"/>
      <c r="C1480" s="1024"/>
      <c r="D1480" s="1015"/>
      <c r="E1480" s="1015"/>
      <c r="F1480" s="464"/>
      <c r="G1480" s="464"/>
      <c r="H1480" s="464"/>
      <c r="I1480" s="1015"/>
      <c r="J1480" s="465"/>
      <c r="K1480" s="465"/>
      <c r="L1480" s="462"/>
      <c r="M1480" s="462"/>
      <c r="N1480" s="462"/>
      <c r="O1480" s="462"/>
      <c r="P1480" s="462"/>
      <c r="Q1480" s="462"/>
      <c r="R1480" s="462"/>
      <c r="S1480" s="462"/>
      <c r="T1480" s="462"/>
      <c r="U1480" s="462"/>
      <c r="W1480" s="462"/>
      <c r="X1480" s="462"/>
      <c r="Y1480" s="462"/>
      <c r="Z1480" s="462"/>
      <c r="AA1480" s="462"/>
      <c r="AB1480" s="462"/>
      <c r="AC1480" s="462"/>
      <c r="AD1480" s="462"/>
      <c r="AE1480" s="462"/>
      <c r="AF1480" s="462"/>
      <c r="AG1480" s="462"/>
      <c r="AH1480" s="462"/>
      <c r="AI1480" s="462"/>
    </row>
    <row r="1481" spans="1:35">
      <c r="A1481" s="465"/>
      <c r="B1481" s="465"/>
      <c r="C1481" s="1024"/>
      <c r="D1481" s="1015"/>
      <c r="E1481" s="1015"/>
      <c r="F1481" s="464"/>
      <c r="G1481" s="464"/>
      <c r="H1481" s="464"/>
      <c r="I1481" s="1015"/>
      <c r="J1481" s="465"/>
      <c r="K1481" s="465"/>
      <c r="L1481" s="462"/>
      <c r="M1481" s="462"/>
      <c r="N1481" s="462"/>
      <c r="O1481" s="462"/>
      <c r="P1481" s="462"/>
      <c r="Q1481" s="462"/>
      <c r="R1481" s="462"/>
      <c r="S1481" s="462"/>
      <c r="T1481" s="462"/>
      <c r="U1481" s="462"/>
      <c r="W1481" s="462"/>
      <c r="X1481" s="462"/>
      <c r="Y1481" s="462"/>
      <c r="Z1481" s="462"/>
      <c r="AA1481" s="462"/>
      <c r="AB1481" s="462"/>
      <c r="AC1481" s="462"/>
      <c r="AD1481" s="462"/>
      <c r="AE1481" s="462"/>
      <c r="AF1481" s="462"/>
      <c r="AG1481" s="462"/>
      <c r="AH1481" s="462"/>
      <c r="AI1481" s="462"/>
    </row>
    <row r="1482" spans="1:35">
      <c r="A1482" s="465"/>
      <c r="B1482" s="465"/>
      <c r="C1482" s="1024"/>
      <c r="D1482" s="1015"/>
      <c r="E1482" s="1015"/>
      <c r="F1482" s="464"/>
      <c r="G1482" s="464"/>
      <c r="H1482" s="464"/>
      <c r="I1482" s="1015"/>
      <c r="J1482" s="465"/>
      <c r="K1482" s="465"/>
      <c r="L1482" s="462"/>
      <c r="M1482" s="462"/>
      <c r="N1482" s="462"/>
      <c r="O1482" s="462"/>
      <c r="P1482" s="462"/>
      <c r="Q1482" s="462"/>
      <c r="R1482" s="462"/>
      <c r="S1482" s="462"/>
      <c r="T1482" s="462"/>
      <c r="U1482" s="462"/>
      <c r="W1482" s="462"/>
      <c r="X1482" s="462"/>
      <c r="Y1482" s="462"/>
      <c r="Z1482" s="462"/>
      <c r="AA1482" s="462"/>
      <c r="AB1482" s="462"/>
      <c r="AC1482" s="462"/>
      <c r="AD1482" s="462"/>
      <c r="AE1482" s="462"/>
      <c r="AF1482" s="462"/>
      <c r="AG1482" s="462"/>
      <c r="AH1482" s="462"/>
      <c r="AI1482" s="462"/>
    </row>
    <row r="1483" spans="1:35">
      <c r="A1483" s="465"/>
      <c r="B1483" s="465"/>
      <c r="C1483" s="1024"/>
      <c r="D1483" s="1015"/>
      <c r="E1483" s="1015"/>
      <c r="F1483" s="464"/>
      <c r="G1483" s="464"/>
      <c r="H1483" s="464"/>
      <c r="I1483" s="1015"/>
      <c r="J1483" s="465"/>
      <c r="K1483" s="465"/>
      <c r="L1483" s="462"/>
      <c r="M1483" s="462"/>
      <c r="N1483" s="462"/>
      <c r="O1483" s="462"/>
      <c r="P1483" s="462"/>
      <c r="Q1483" s="462"/>
      <c r="R1483" s="462"/>
      <c r="S1483" s="462"/>
      <c r="T1483" s="462"/>
      <c r="U1483" s="462"/>
      <c r="W1483" s="462"/>
      <c r="X1483" s="462"/>
      <c r="Y1483" s="462"/>
      <c r="Z1483" s="462"/>
      <c r="AA1483" s="462"/>
      <c r="AB1483" s="462"/>
      <c r="AC1483" s="462"/>
      <c r="AD1483" s="462"/>
      <c r="AE1483" s="462"/>
      <c r="AF1483" s="462"/>
      <c r="AG1483" s="462"/>
      <c r="AH1483" s="462"/>
      <c r="AI1483" s="462"/>
    </row>
    <row r="1484" spans="1:35">
      <c r="A1484" s="465"/>
      <c r="B1484" s="465"/>
      <c r="C1484" s="1024"/>
      <c r="D1484" s="1015"/>
      <c r="E1484" s="1015"/>
      <c r="F1484" s="464"/>
      <c r="G1484" s="464"/>
      <c r="H1484" s="464"/>
      <c r="I1484" s="1015"/>
      <c r="J1484" s="465"/>
      <c r="K1484" s="465"/>
      <c r="L1484" s="462"/>
      <c r="M1484" s="462"/>
      <c r="N1484" s="462"/>
      <c r="O1484" s="462"/>
      <c r="P1484" s="462"/>
      <c r="Q1484" s="462"/>
      <c r="R1484" s="462"/>
      <c r="S1484" s="462"/>
      <c r="T1484" s="462"/>
      <c r="U1484" s="462"/>
      <c r="W1484" s="462"/>
      <c r="X1484" s="462"/>
      <c r="Y1484" s="462"/>
      <c r="Z1484" s="462"/>
      <c r="AA1484" s="462"/>
      <c r="AB1484" s="462"/>
      <c r="AC1484" s="462"/>
      <c r="AD1484" s="462"/>
      <c r="AE1484" s="462"/>
      <c r="AF1484" s="462"/>
      <c r="AG1484" s="462"/>
      <c r="AH1484" s="462"/>
      <c r="AI1484" s="462"/>
    </row>
    <row r="1485" spans="1:35">
      <c r="A1485" s="465"/>
      <c r="B1485" s="465"/>
      <c r="C1485" s="1024"/>
      <c r="D1485" s="1015"/>
      <c r="E1485" s="1015"/>
      <c r="F1485" s="464"/>
      <c r="G1485" s="464"/>
      <c r="H1485" s="464"/>
      <c r="I1485" s="1015"/>
      <c r="J1485" s="465"/>
      <c r="K1485" s="465"/>
      <c r="L1485" s="462"/>
      <c r="M1485" s="462"/>
      <c r="N1485" s="462"/>
      <c r="O1485" s="462"/>
      <c r="P1485" s="462"/>
      <c r="Q1485" s="462"/>
      <c r="R1485" s="462"/>
      <c r="S1485" s="462"/>
      <c r="T1485" s="462"/>
      <c r="U1485" s="462"/>
      <c r="W1485" s="462"/>
      <c r="X1485" s="462"/>
      <c r="Y1485" s="462"/>
      <c r="Z1485" s="462"/>
      <c r="AA1485" s="462"/>
      <c r="AB1485" s="462"/>
      <c r="AC1485" s="462"/>
      <c r="AD1485" s="462"/>
      <c r="AE1485" s="462"/>
      <c r="AF1485" s="462"/>
      <c r="AG1485" s="462"/>
      <c r="AH1485" s="462"/>
      <c r="AI1485" s="462"/>
    </row>
    <row r="1486" spans="1:35" ht="55.5" customHeight="1">
      <c r="A1486" s="465"/>
      <c r="B1486" s="465"/>
      <c r="C1486" s="1024"/>
      <c r="D1486" s="1015"/>
      <c r="E1486" s="1015"/>
      <c r="F1486" s="464"/>
      <c r="G1486" s="464"/>
      <c r="H1486" s="464"/>
      <c r="I1486" s="1015"/>
      <c r="J1486" s="465"/>
      <c r="K1486" s="465"/>
      <c r="L1486" s="462"/>
      <c r="M1486" s="462"/>
      <c r="N1486" s="462"/>
      <c r="O1486" s="462"/>
      <c r="P1486" s="462"/>
      <c r="Q1486" s="462"/>
      <c r="R1486" s="462"/>
      <c r="S1486" s="462"/>
      <c r="T1486" s="462"/>
      <c r="U1486" s="462"/>
      <c r="W1486" s="462"/>
      <c r="X1486" s="462"/>
      <c r="Y1486" s="462"/>
      <c r="Z1486" s="462"/>
      <c r="AA1486" s="462"/>
      <c r="AB1486" s="462"/>
      <c r="AC1486" s="462"/>
      <c r="AD1486" s="462"/>
      <c r="AE1486" s="462"/>
      <c r="AF1486" s="462"/>
      <c r="AG1486" s="462"/>
      <c r="AH1486" s="462"/>
      <c r="AI1486" s="462"/>
    </row>
    <row r="1487" spans="1:35">
      <c r="A1487" s="465"/>
      <c r="B1487" s="465"/>
      <c r="C1487" s="1024"/>
      <c r="D1487" s="1015"/>
      <c r="E1487" s="1015"/>
      <c r="F1487" s="464"/>
      <c r="G1487" s="464"/>
      <c r="H1487" s="464"/>
      <c r="I1487" s="1015"/>
      <c r="J1487" s="465"/>
      <c r="K1487" s="465"/>
      <c r="L1487" s="462"/>
      <c r="M1487" s="462"/>
      <c r="N1487" s="462"/>
      <c r="O1487" s="462"/>
      <c r="P1487" s="462"/>
      <c r="Q1487" s="462"/>
      <c r="R1487" s="462"/>
      <c r="S1487" s="462"/>
      <c r="T1487" s="462"/>
      <c r="U1487" s="462"/>
      <c r="W1487" s="462"/>
      <c r="X1487" s="462"/>
      <c r="Y1487" s="462"/>
      <c r="Z1487" s="462"/>
      <c r="AA1487" s="462"/>
      <c r="AB1487" s="462"/>
      <c r="AC1487" s="462"/>
      <c r="AD1487" s="462"/>
      <c r="AE1487" s="462"/>
      <c r="AF1487" s="462"/>
      <c r="AG1487" s="462"/>
      <c r="AH1487" s="462"/>
      <c r="AI1487" s="462"/>
    </row>
    <row r="1488" spans="1:35">
      <c r="W1488" s="462"/>
      <c r="X1488" s="462"/>
      <c r="Y1488" s="462"/>
      <c r="Z1488" s="462"/>
      <c r="AA1488" s="462"/>
      <c r="AB1488" s="462"/>
      <c r="AC1488" s="462"/>
      <c r="AD1488" s="462"/>
      <c r="AE1488" s="462"/>
      <c r="AF1488" s="462"/>
      <c r="AG1488" s="462"/>
      <c r="AH1488" s="462"/>
      <c r="AI1488" s="462"/>
    </row>
    <row r="1489" spans="23:35">
      <c r="W1489" s="462"/>
      <c r="X1489" s="462"/>
      <c r="Y1489" s="462"/>
      <c r="Z1489" s="462"/>
      <c r="AA1489" s="462"/>
      <c r="AB1489" s="462"/>
      <c r="AC1489" s="462"/>
      <c r="AD1489" s="462"/>
      <c r="AE1489" s="462"/>
      <c r="AF1489" s="462"/>
      <c r="AG1489" s="462"/>
      <c r="AH1489" s="462"/>
      <c r="AI1489" s="462"/>
    </row>
    <row r="1490" spans="23:35">
      <c r="W1490" s="462"/>
      <c r="X1490" s="462"/>
      <c r="Y1490" s="462"/>
      <c r="Z1490" s="462"/>
      <c r="AA1490" s="462"/>
      <c r="AB1490" s="462"/>
      <c r="AC1490" s="462"/>
      <c r="AD1490" s="462"/>
      <c r="AE1490" s="462"/>
      <c r="AF1490" s="462"/>
      <c r="AG1490" s="462"/>
      <c r="AH1490" s="462"/>
      <c r="AI1490" s="462"/>
    </row>
    <row r="1491" spans="23:35">
      <c r="W1491" s="462"/>
      <c r="X1491" s="462"/>
      <c r="Y1491" s="462"/>
      <c r="Z1491" s="462"/>
      <c r="AA1491" s="462"/>
      <c r="AB1491" s="462"/>
      <c r="AC1491" s="462"/>
      <c r="AD1491" s="462"/>
      <c r="AE1491" s="462"/>
      <c r="AF1491" s="462"/>
      <c r="AG1491" s="462"/>
      <c r="AH1491" s="462"/>
      <c r="AI1491" s="462"/>
    </row>
    <row r="1492" spans="23:35">
      <c r="W1492" s="462"/>
      <c r="X1492" s="462"/>
      <c r="Y1492" s="462"/>
      <c r="Z1492" s="462"/>
      <c r="AA1492" s="462"/>
      <c r="AB1492" s="462"/>
      <c r="AC1492" s="462"/>
      <c r="AD1492" s="462"/>
      <c r="AE1492" s="462"/>
      <c r="AF1492" s="462"/>
      <c r="AG1492" s="462"/>
      <c r="AH1492" s="462"/>
      <c r="AI1492" s="462"/>
    </row>
    <row r="1493" spans="23:35">
      <c r="W1493" s="462"/>
      <c r="X1493" s="462"/>
      <c r="Y1493" s="462"/>
      <c r="Z1493" s="462"/>
      <c r="AA1493" s="462"/>
      <c r="AB1493" s="462"/>
      <c r="AC1493" s="462"/>
      <c r="AD1493" s="462"/>
      <c r="AE1493" s="462"/>
      <c r="AF1493" s="462"/>
      <c r="AG1493" s="462"/>
      <c r="AH1493" s="462"/>
      <c r="AI1493" s="462"/>
    </row>
    <row r="1494" spans="23:35">
      <c r="W1494" s="462"/>
      <c r="X1494" s="462"/>
      <c r="Y1494" s="462"/>
      <c r="Z1494" s="462"/>
      <c r="AA1494" s="462"/>
      <c r="AB1494" s="462"/>
      <c r="AC1494" s="462"/>
      <c r="AD1494" s="462"/>
      <c r="AE1494" s="462"/>
      <c r="AF1494" s="462"/>
      <c r="AG1494" s="462"/>
      <c r="AH1494" s="462"/>
      <c r="AI1494" s="462"/>
    </row>
    <row r="1495" spans="23:35">
      <c r="W1495" s="462"/>
      <c r="X1495" s="462"/>
      <c r="Y1495" s="462"/>
      <c r="Z1495" s="462"/>
      <c r="AA1495" s="462"/>
      <c r="AB1495" s="462"/>
      <c r="AC1495" s="462"/>
      <c r="AD1495" s="462"/>
      <c r="AE1495" s="462"/>
      <c r="AF1495" s="462"/>
      <c r="AG1495" s="462"/>
      <c r="AH1495" s="462"/>
      <c r="AI1495" s="462"/>
    </row>
    <row r="1496" spans="23:35">
      <c r="W1496" s="462"/>
      <c r="X1496" s="462"/>
      <c r="Y1496" s="462"/>
      <c r="Z1496" s="462"/>
      <c r="AA1496" s="462"/>
      <c r="AB1496" s="462"/>
      <c r="AC1496" s="462"/>
      <c r="AD1496" s="462"/>
      <c r="AE1496" s="462"/>
      <c r="AF1496" s="462"/>
      <c r="AG1496" s="462"/>
      <c r="AH1496" s="462"/>
      <c r="AI1496" s="462"/>
    </row>
    <row r="1497" spans="23:35">
      <c r="W1497" s="462"/>
      <c r="X1497" s="462"/>
      <c r="Y1497" s="462"/>
      <c r="Z1497" s="462"/>
      <c r="AA1497" s="462"/>
      <c r="AB1497" s="462"/>
      <c r="AC1497" s="462"/>
      <c r="AD1497" s="462"/>
      <c r="AE1497" s="462"/>
      <c r="AF1497" s="462"/>
      <c r="AG1497" s="462"/>
      <c r="AH1497" s="462"/>
      <c r="AI1497" s="462"/>
    </row>
    <row r="1498" spans="23:35">
      <c r="W1498" s="462"/>
      <c r="X1498" s="462"/>
      <c r="Y1498" s="462"/>
      <c r="Z1498" s="462"/>
      <c r="AA1498" s="462"/>
      <c r="AB1498" s="462"/>
      <c r="AC1498" s="462"/>
      <c r="AD1498" s="462"/>
      <c r="AE1498" s="462"/>
      <c r="AF1498" s="462"/>
      <c r="AG1498" s="462"/>
      <c r="AH1498" s="462"/>
      <c r="AI1498" s="462"/>
    </row>
    <row r="1499" spans="23:35">
      <c r="W1499" s="462"/>
      <c r="X1499" s="462"/>
      <c r="Y1499" s="462"/>
      <c r="Z1499" s="462"/>
      <c r="AA1499" s="462"/>
      <c r="AB1499" s="462"/>
      <c r="AC1499" s="462"/>
      <c r="AD1499" s="462"/>
      <c r="AE1499" s="462"/>
      <c r="AF1499" s="462"/>
      <c r="AG1499" s="462"/>
      <c r="AH1499" s="462"/>
      <c r="AI1499" s="462"/>
    </row>
    <row r="1500" spans="23:35">
      <c r="W1500" s="462"/>
      <c r="X1500" s="462"/>
      <c r="Y1500" s="462"/>
      <c r="Z1500" s="462"/>
      <c r="AA1500" s="462"/>
      <c r="AB1500" s="462"/>
      <c r="AC1500" s="462"/>
      <c r="AD1500" s="462"/>
      <c r="AE1500" s="462"/>
      <c r="AF1500" s="462"/>
      <c r="AG1500" s="462"/>
      <c r="AH1500" s="462"/>
      <c r="AI1500" s="462"/>
    </row>
    <row r="1501" spans="23:35">
      <c r="W1501" s="462"/>
      <c r="X1501" s="462"/>
      <c r="Y1501" s="462"/>
      <c r="Z1501" s="462"/>
      <c r="AA1501" s="462"/>
      <c r="AB1501" s="462"/>
      <c r="AC1501" s="462"/>
      <c r="AD1501" s="462"/>
      <c r="AE1501" s="462"/>
      <c r="AF1501" s="462"/>
      <c r="AG1501" s="462"/>
      <c r="AH1501" s="462"/>
      <c r="AI1501" s="462"/>
    </row>
    <row r="1502" spans="23:35">
      <c r="W1502" s="462"/>
      <c r="X1502" s="462"/>
      <c r="Y1502" s="462"/>
      <c r="Z1502" s="462"/>
      <c r="AA1502" s="462"/>
      <c r="AB1502" s="462"/>
      <c r="AC1502" s="462"/>
      <c r="AD1502" s="462"/>
      <c r="AE1502" s="462"/>
      <c r="AF1502" s="462"/>
      <c r="AG1502" s="462"/>
      <c r="AH1502" s="462"/>
      <c r="AI1502" s="462"/>
    </row>
    <row r="1503" spans="23:35">
      <c r="W1503" s="462"/>
      <c r="X1503" s="462"/>
      <c r="Y1503" s="462"/>
      <c r="Z1503" s="462"/>
      <c r="AA1503" s="462"/>
      <c r="AB1503" s="462"/>
      <c r="AC1503" s="462"/>
      <c r="AD1503" s="462"/>
      <c r="AE1503" s="462"/>
      <c r="AF1503" s="462"/>
      <c r="AG1503" s="462"/>
      <c r="AH1503" s="462"/>
      <c r="AI1503" s="462"/>
    </row>
    <row r="1504" spans="23:35">
      <c r="W1504" s="462"/>
      <c r="X1504" s="462"/>
      <c r="Y1504" s="462"/>
      <c r="Z1504" s="462"/>
      <c r="AA1504" s="462"/>
      <c r="AB1504" s="462"/>
      <c r="AC1504" s="462"/>
      <c r="AD1504" s="462"/>
      <c r="AE1504" s="462"/>
      <c r="AF1504" s="462"/>
      <c r="AG1504" s="462"/>
      <c r="AH1504" s="462"/>
      <c r="AI1504" s="462"/>
    </row>
    <row r="1505" spans="23:35">
      <c r="W1505" s="462"/>
      <c r="X1505" s="462"/>
      <c r="Y1505" s="462"/>
      <c r="Z1505" s="462"/>
      <c r="AA1505" s="462"/>
      <c r="AB1505" s="462"/>
      <c r="AC1505" s="462"/>
      <c r="AD1505" s="462"/>
      <c r="AE1505" s="462"/>
      <c r="AF1505" s="462"/>
      <c r="AG1505" s="462"/>
      <c r="AH1505" s="462"/>
      <c r="AI1505" s="462"/>
    </row>
    <row r="1506" spans="23:35">
      <c r="W1506" s="462"/>
      <c r="X1506" s="462"/>
      <c r="Y1506" s="462"/>
      <c r="Z1506" s="462"/>
      <c r="AA1506" s="462"/>
      <c r="AB1506" s="462"/>
      <c r="AC1506" s="462"/>
      <c r="AD1506" s="462"/>
      <c r="AE1506" s="462"/>
      <c r="AF1506" s="462"/>
      <c r="AG1506" s="462"/>
      <c r="AH1506" s="462"/>
      <c r="AI1506" s="462"/>
    </row>
    <row r="1507" spans="23:35">
      <c r="W1507" s="462"/>
      <c r="X1507" s="462"/>
      <c r="Y1507" s="462"/>
      <c r="Z1507" s="462"/>
      <c r="AA1507" s="462"/>
      <c r="AB1507" s="462"/>
      <c r="AC1507" s="462"/>
      <c r="AD1507" s="462"/>
      <c r="AE1507" s="462"/>
      <c r="AF1507" s="462"/>
      <c r="AG1507" s="462"/>
      <c r="AH1507" s="462"/>
      <c r="AI1507" s="462"/>
    </row>
    <row r="1508" spans="23:35">
      <c r="W1508" s="462"/>
      <c r="X1508" s="462"/>
      <c r="Y1508" s="462"/>
      <c r="Z1508" s="462"/>
      <c r="AA1508" s="462"/>
      <c r="AB1508" s="462"/>
      <c r="AC1508" s="462"/>
      <c r="AD1508" s="462"/>
      <c r="AE1508" s="462"/>
      <c r="AF1508" s="462"/>
      <c r="AG1508" s="462"/>
      <c r="AH1508" s="462"/>
      <c r="AI1508" s="462"/>
    </row>
    <row r="1509" spans="23:35">
      <c r="W1509" s="462"/>
      <c r="X1509" s="462"/>
      <c r="Y1509" s="462"/>
      <c r="Z1509" s="462"/>
      <c r="AA1509" s="462"/>
      <c r="AB1509" s="462"/>
      <c r="AC1509" s="462"/>
      <c r="AD1509" s="462"/>
      <c r="AE1509" s="462"/>
      <c r="AF1509" s="462"/>
      <c r="AG1509" s="462"/>
      <c r="AH1509" s="462"/>
      <c r="AI1509" s="462"/>
    </row>
    <row r="1510" spans="23:35">
      <c r="W1510" s="462"/>
      <c r="X1510" s="462"/>
      <c r="Y1510" s="462"/>
      <c r="Z1510" s="462"/>
      <c r="AA1510" s="462"/>
      <c r="AB1510" s="462"/>
      <c r="AC1510" s="462"/>
      <c r="AD1510" s="462"/>
      <c r="AE1510" s="462"/>
      <c r="AF1510" s="462"/>
      <c r="AG1510" s="462"/>
      <c r="AH1510" s="462"/>
      <c r="AI1510" s="462"/>
    </row>
    <row r="1511" spans="23:35">
      <c r="W1511" s="462"/>
      <c r="X1511" s="462"/>
      <c r="Y1511" s="462"/>
      <c r="Z1511" s="462"/>
      <c r="AA1511" s="462"/>
      <c r="AB1511" s="462"/>
      <c r="AC1511" s="462"/>
      <c r="AD1511" s="462"/>
      <c r="AE1511" s="462"/>
      <c r="AF1511" s="462"/>
      <c r="AG1511" s="462"/>
      <c r="AH1511" s="462"/>
      <c r="AI1511" s="462"/>
    </row>
    <row r="1512" spans="23:35">
      <c r="W1512" s="462"/>
      <c r="X1512" s="462"/>
      <c r="Y1512" s="462"/>
      <c r="Z1512" s="462"/>
      <c r="AA1512" s="462"/>
      <c r="AB1512" s="462"/>
      <c r="AC1512" s="462"/>
      <c r="AD1512" s="462"/>
      <c r="AE1512" s="462"/>
      <c r="AF1512" s="462"/>
      <c r="AG1512" s="462"/>
      <c r="AH1512" s="462"/>
      <c r="AI1512" s="462"/>
    </row>
    <row r="1513" spans="23:35">
      <c r="W1513" s="462"/>
      <c r="X1513" s="462"/>
      <c r="Y1513" s="462"/>
      <c r="Z1513" s="462"/>
      <c r="AA1513" s="462"/>
      <c r="AB1513" s="462"/>
      <c r="AC1513" s="462"/>
      <c r="AD1513" s="462"/>
      <c r="AE1513" s="462"/>
      <c r="AF1513" s="462"/>
      <c r="AG1513" s="462"/>
      <c r="AH1513" s="462"/>
      <c r="AI1513" s="462"/>
    </row>
    <row r="1514" spans="23:35">
      <c r="W1514" s="462"/>
      <c r="X1514" s="462"/>
      <c r="Y1514" s="462"/>
      <c r="Z1514" s="462"/>
      <c r="AA1514" s="462"/>
      <c r="AB1514" s="462"/>
      <c r="AC1514" s="462"/>
      <c r="AD1514" s="462"/>
      <c r="AE1514" s="462"/>
      <c r="AF1514" s="462"/>
      <c r="AG1514" s="462"/>
      <c r="AH1514" s="462"/>
      <c r="AI1514" s="462"/>
    </row>
    <row r="1515" spans="23:35">
      <c r="W1515" s="462"/>
      <c r="X1515" s="462"/>
      <c r="Y1515" s="462"/>
      <c r="Z1515" s="462"/>
      <c r="AA1515" s="462"/>
      <c r="AB1515" s="462"/>
      <c r="AC1515" s="462"/>
      <c r="AD1515" s="462"/>
      <c r="AE1515" s="462"/>
      <c r="AF1515" s="462"/>
      <c r="AG1515" s="462"/>
      <c r="AH1515" s="462"/>
      <c r="AI1515" s="462"/>
    </row>
    <row r="1516" spans="23:35">
      <c r="W1516" s="462"/>
      <c r="X1516" s="462"/>
      <c r="Y1516" s="462"/>
      <c r="Z1516" s="462"/>
      <c r="AA1516" s="462"/>
      <c r="AB1516" s="462"/>
      <c r="AC1516" s="462"/>
      <c r="AD1516" s="462"/>
      <c r="AE1516" s="462"/>
      <c r="AF1516" s="462"/>
      <c r="AG1516" s="462"/>
      <c r="AH1516" s="462"/>
      <c r="AI1516" s="462"/>
    </row>
    <row r="1517" spans="23:35">
      <c r="W1517" s="462"/>
      <c r="X1517" s="462"/>
      <c r="Y1517" s="462"/>
      <c r="Z1517" s="462"/>
      <c r="AA1517" s="462"/>
      <c r="AB1517" s="462"/>
      <c r="AC1517" s="462"/>
      <c r="AD1517" s="462"/>
      <c r="AE1517" s="462"/>
      <c r="AF1517" s="462"/>
      <c r="AG1517" s="462"/>
      <c r="AH1517" s="462"/>
      <c r="AI1517" s="462"/>
    </row>
    <row r="1518" spans="23:35">
      <c r="W1518" s="462"/>
      <c r="X1518" s="462"/>
      <c r="Y1518" s="462"/>
      <c r="Z1518" s="462"/>
      <c r="AA1518" s="462"/>
      <c r="AB1518" s="462"/>
      <c r="AC1518" s="462"/>
      <c r="AD1518" s="462"/>
      <c r="AE1518" s="462"/>
      <c r="AF1518" s="462"/>
      <c r="AG1518" s="462"/>
      <c r="AH1518" s="462"/>
      <c r="AI1518" s="462"/>
    </row>
    <row r="1519" spans="23:35">
      <c r="W1519" s="462"/>
      <c r="X1519" s="462"/>
      <c r="Y1519" s="462"/>
      <c r="Z1519" s="462"/>
      <c r="AA1519" s="462"/>
      <c r="AB1519" s="462"/>
      <c r="AC1519" s="462"/>
      <c r="AD1519" s="462"/>
      <c r="AE1519" s="462"/>
      <c r="AF1519" s="462"/>
      <c r="AG1519" s="462"/>
      <c r="AH1519" s="462"/>
      <c r="AI1519" s="462"/>
    </row>
    <row r="1520" spans="23:35">
      <c r="W1520" s="462"/>
      <c r="X1520" s="462"/>
      <c r="Y1520" s="462"/>
      <c r="Z1520" s="462"/>
      <c r="AA1520" s="462"/>
      <c r="AB1520" s="462"/>
      <c r="AC1520" s="462"/>
      <c r="AD1520" s="462"/>
      <c r="AE1520" s="462"/>
      <c r="AF1520" s="462"/>
      <c r="AG1520" s="462"/>
      <c r="AH1520" s="462"/>
      <c r="AI1520" s="462"/>
    </row>
    <row r="1521" spans="23:35">
      <c r="W1521" s="462"/>
      <c r="X1521" s="462"/>
      <c r="Y1521" s="462"/>
      <c r="Z1521" s="462"/>
      <c r="AA1521" s="462"/>
      <c r="AB1521" s="462"/>
      <c r="AC1521" s="462"/>
      <c r="AD1521" s="462"/>
      <c r="AE1521" s="462"/>
      <c r="AF1521" s="462"/>
      <c r="AG1521" s="462"/>
      <c r="AH1521" s="462"/>
      <c r="AI1521" s="462"/>
    </row>
    <row r="1522" spans="23:35">
      <c r="W1522" s="462"/>
      <c r="X1522" s="462"/>
      <c r="Y1522" s="462"/>
      <c r="Z1522" s="462"/>
      <c r="AA1522" s="462"/>
      <c r="AB1522" s="462"/>
      <c r="AC1522" s="462"/>
      <c r="AD1522" s="462"/>
      <c r="AE1522" s="462"/>
      <c r="AF1522" s="462"/>
      <c r="AG1522" s="462"/>
      <c r="AH1522" s="462"/>
      <c r="AI1522" s="462"/>
    </row>
    <row r="1523" spans="23:35">
      <c r="W1523" s="462"/>
      <c r="X1523" s="462"/>
      <c r="Y1523" s="462"/>
      <c r="Z1523" s="462"/>
      <c r="AA1523" s="462"/>
      <c r="AB1523" s="462"/>
      <c r="AC1523" s="462"/>
      <c r="AD1523" s="462"/>
      <c r="AE1523" s="462"/>
      <c r="AF1523" s="462"/>
      <c r="AG1523" s="462"/>
      <c r="AH1523" s="462"/>
      <c r="AI1523" s="462"/>
    </row>
    <row r="1524" spans="23:35">
      <c r="W1524" s="462"/>
      <c r="X1524" s="462"/>
      <c r="Y1524" s="462"/>
      <c r="Z1524" s="462"/>
      <c r="AA1524" s="462"/>
      <c r="AB1524" s="462"/>
      <c r="AC1524" s="462"/>
      <c r="AD1524" s="462"/>
      <c r="AE1524" s="462"/>
      <c r="AF1524" s="462"/>
      <c r="AG1524" s="462"/>
      <c r="AH1524" s="462"/>
      <c r="AI1524" s="462"/>
    </row>
    <row r="1525" spans="23:35">
      <c r="W1525" s="462"/>
      <c r="X1525" s="462"/>
      <c r="Y1525" s="462"/>
      <c r="Z1525" s="462"/>
      <c r="AA1525" s="462"/>
      <c r="AB1525" s="462"/>
      <c r="AC1525" s="462"/>
      <c r="AD1525" s="462"/>
      <c r="AE1525" s="462"/>
      <c r="AF1525" s="462"/>
      <c r="AG1525" s="462"/>
      <c r="AH1525" s="462"/>
      <c r="AI1525" s="462"/>
    </row>
    <row r="1526" spans="23:35">
      <c r="W1526" s="462"/>
      <c r="X1526" s="462"/>
      <c r="Y1526" s="462"/>
      <c r="Z1526" s="462"/>
      <c r="AA1526" s="462"/>
      <c r="AB1526" s="462"/>
      <c r="AC1526" s="462"/>
      <c r="AD1526" s="462"/>
      <c r="AE1526" s="462"/>
      <c r="AF1526" s="462"/>
      <c r="AG1526" s="462"/>
      <c r="AH1526" s="462"/>
      <c r="AI1526" s="462"/>
    </row>
    <row r="1527" spans="23:35">
      <c r="W1527" s="462"/>
      <c r="X1527" s="462"/>
      <c r="Y1527" s="462"/>
      <c r="Z1527" s="462"/>
      <c r="AA1527" s="462"/>
      <c r="AB1527" s="462"/>
      <c r="AC1527" s="462"/>
      <c r="AD1527" s="462"/>
      <c r="AE1527" s="462"/>
      <c r="AF1527" s="462"/>
      <c r="AG1527" s="462"/>
      <c r="AH1527" s="462"/>
      <c r="AI1527" s="462"/>
    </row>
    <row r="1528" spans="23:35">
      <c r="W1528" s="462"/>
      <c r="X1528" s="462"/>
      <c r="Y1528" s="462"/>
      <c r="Z1528" s="462"/>
      <c r="AA1528" s="462"/>
      <c r="AB1528" s="462"/>
      <c r="AC1528" s="462"/>
      <c r="AD1528" s="462"/>
      <c r="AE1528" s="462"/>
      <c r="AF1528" s="462"/>
      <c r="AG1528" s="462"/>
      <c r="AH1528" s="462"/>
      <c r="AI1528" s="462"/>
    </row>
    <row r="1529" spans="23:35">
      <c r="W1529" s="462"/>
      <c r="X1529" s="462"/>
      <c r="Y1529" s="462"/>
      <c r="Z1529" s="462"/>
      <c r="AA1529" s="462"/>
      <c r="AB1529" s="462"/>
      <c r="AC1529" s="462"/>
      <c r="AD1529" s="462"/>
      <c r="AE1529" s="462"/>
      <c r="AF1529" s="462"/>
      <c r="AG1529" s="462"/>
      <c r="AH1529" s="462"/>
      <c r="AI1529" s="462"/>
    </row>
    <row r="1530" spans="23:35">
      <c r="W1530" s="462"/>
      <c r="X1530" s="462"/>
      <c r="Y1530" s="462"/>
      <c r="Z1530" s="462"/>
      <c r="AA1530" s="462"/>
      <c r="AB1530" s="462"/>
      <c r="AC1530" s="462"/>
      <c r="AD1530" s="462"/>
      <c r="AE1530" s="462"/>
      <c r="AF1530" s="462"/>
      <c r="AG1530" s="462"/>
      <c r="AH1530" s="462"/>
      <c r="AI1530" s="462"/>
    </row>
    <row r="1531" spans="23:35">
      <c r="W1531" s="462"/>
      <c r="X1531" s="462"/>
      <c r="Y1531" s="462"/>
      <c r="Z1531" s="462"/>
      <c r="AA1531" s="462"/>
      <c r="AB1531" s="462"/>
      <c r="AC1531" s="462"/>
      <c r="AD1531" s="462"/>
      <c r="AE1531" s="462"/>
      <c r="AF1531" s="462"/>
      <c r="AG1531" s="462"/>
      <c r="AH1531" s="462"/>
      <c r="AI1531" s="462"/>
    </row>
    <row r="1532" spans="23:35">
      <c r="W1532" s="462"/>
      <c r="X1532" s="462"/>
      <c r="Y1532" s="462"/>
      <c r="Z1532" s="462"/>
      <c r="AA1532" s="462"/>
      <c r="AB1532" s="462"/>
      <c r="AC1532" s="462"/>
      <c r="AD1532" s="462"/>
      <c r="AE1532" s="462"/>
      <c r="AF1532" s="462"/>
      <c r="AG1532" s="462"/>
      <c r="AH1532" s="462"/>
      <c r="AI1532" s="462"/>
    </row>
    <row r="1533" spans="23:35">
      <c r="W1533" s="462"/>
      <c r="X1533" s="462"/>
      <c r="Y1533" s="462"/>
      <c r="Z1533" s="462"/>
      <c r="AA1533" s="462"/>
      <c r="AB1533" s="462"/>
      <c r="AC1533" s="462"/>
      <c r="AD1533" s="462"/>
      <c r="AE1533" s="462"/>
      <c r="AF1533" s="462"/>
      <c r="AG1533" s="462"/>
      <c r="AH1533" s="462"/>
      <c r="AI1533" s="462"/>
    </row>
    <row r="1534" spans="23:35">
      <c r="W1534" s="462"/>
      <c r="X1534" s="462"/>
      <c r="Y1534" s="462"/>
      <c r="Z1534" s="462"/>
      <c r="AA1534" s="462"/>
      <c r="AB1534" s="462"/>
      <c r="AC1534" s="462"/>
      <c r="AD1534" s="462"/>
      <c r="AE1534" s="462"/>
      <c r="AF1534" s="462"/>
      <c r="AG1534" s="462"/>
      <c r="AH1534" s="462"/>
      <c r="AI1534" s="462"/>
    </row>
    <row r="1535" spans="23:35">
      <c r="W1535" s="462"/>
      <c r="X1535" s="462"/>
      <c r="Y1535" s="462"/>
      <c r="Z1535" s="462"/>
      <c r="AA1535" s="462"/>
      <c r="AB1535" s="462"/>
      <c r="AC1535" s="462"/>
      <c r="AD1535" s="462"/>
      <c r="AE1535" s="462"/>
      <c r="AF1535" s="462"/>
      <c r="AG1535" s="462"/>
      <c r="AH1535" s="462"/>
      <c r="AI1535" s="462"/>
    </row>
    <row r="1536" spans="23:35">
      <c r="W1536" s="462"/>
      <c r="X1536" s="462"/>
      <c r="Y1536" s="462"/>
      <c r="Z1536" s="462"/>
      <c r="AA1536" s="462"/>
      <c r="AB1536" s="462"/>
      <c r="AC1536" s="462"/>
      <c r="AD1536" s="462"/>
      <c r="AE1536" s="462"/>
      <c r="AF1536" s="462"/>
      <c r="AG1536" s="462"/>
      <c r="AH1536" s="462"/>
      <c r="AI1536" s="462"/>
    </row>
    <row r="1537" spans="23:35">
      <c r="W1537" s="462"/>
      <c r="X1537" s="462"/>
      <c r="Y1537" s="462"/>
      <c r="Z1537" s="462"/>
      <c r="AA1537" s="462"/>
      <c r="AB1537" s="462"/>
      <c r="AC1537" s="462"/>
      <c r="AD1537" s="462"/>
      <c r="AE1537" s="462"/>
      <c r="AF1537" s="462"/>
      <c r="AG1537" s="462"/>
      <c r="AH1537" s="462"/>
      <c r="AI1537" s="462"/>
    </row>
    <row r="1538" spans="23:35">
      <c r="W1538" s="462"/>
      <c r="X1538" s="462"/>
      <c r="Y1538" s="462"/>
      <c r="Z1538" s="462"/>
      <c r="AA1538" s="462"/>
      <c r="AB1538" s="462"/>
      <c r="AC1538" s="462"/>
      <c r="AD1538" s="462"/>
      <c r="AE1538" s="462"/>
      <c r="AF1538" s="462"/>
      <c r="AG1538" s="462"/>
      <c r="AH1538" s="462"/>
      <c r="AI1538" s="462"/>
    </row>
    <row r="1539" spans="23:35">
      <c r="W1539" s="462"/>
      <c r="X1539" s="462"/>
      <c r="Y1539" s="462"/>
      <c r="Z1539" s="462"/>
      <c r="AA1539" s="462"/>
      <c r="AB1539" s="462"/>
      <c r="AC1539" s="462"/>
      <c r="AD1539" s="462"/>
      <c r="AE1539" s="462"/>
      <c r="AF1539" s="462"/>
      <c r="AG1539" s="462"/>
      <c r="AH1539" s="462"/>
      <c r="AI1539" s="462"/>
    </row>
    <row r="1540" spans="23:35">
      <c r="W1540" s="462"/>
      <c r="X1540" s="462"/>
      <c r="Y1540" s="462"/>
      <c r="Z1540" s="462"/>
      <c r="AA1540" s="462"/>
      <c r="AB1540" s="462"/>
      <c r="AC1540" s="462"/>
      <c r="AD1540" s="462"/>
      <c r="AE1540" s="462"/>
      <c r="AF1540" s="462"/>
      <c r="AG1540" s="462"/>
      <c r="AH1540" s="462"/>
      <c r="AI1540" s="462"/>
    </row>
    <row r="1541" spans="23:35">
      <c r="W1541" s="462"/>
      <c r="X1541" s="462"/>
      <c r="Y1541" s="462"/>
      <c r="Z1541" s="462"/>
      <c r="AA1541" s="462"/>
      <c r="AB1541" s="462"/>
      <c r="AC1541" s="462"/>
      <c r="AD1541" s="462"/>
      <c r="AE1541" s="462"/>
      <c r="AF1541" s="462"/>
      <c r="AG1541" s="462"/>
      <c r="AH1541" s="462"/>
      <c r="AI1541" s="462"/>
    </row>
    <row r="1542" spans="23:35">
      <c r="W1542" s="462"/>
      <c r="X1542" s="462"/>
      <c r="Y1542" s="462"/>
      <c r="Z1542" s="462"/>
      <c r="AA1542" s="462"/>
      <c r="AB1542" s="462"/>
      <c r="AC1542" s="462"/>
      <c r="AD1542" s="462"/>
      <c r="AE1542" s="462"/>
      <c r="AF1542" s="462"/>
      <c r="AG1542" s="462"/>
      <c r="AH1542" s="462"/>
      <c r="AI1542" s="462"/>
    </row>
    <row r="1543" spans="23:35">
      <c r="W1543" s="462"/>
      <c r="X1543" s="462"/>
      <c r="Y1543" s="462"/>
      <c r="Z1543" s="462"/>
      <c r="AA1543" s="462"/>
      <c r="AB1543" s="462"/>
      <c r="AC1543" s="462"/>
      <c r="AD1543" s="462"/>
      <c r="AE1543" s="462"/>
      <c r="AF1543" s="462"/>
      <c r="AG1543" s="462"/>
      <c r="AH1543" s="462"/>
      <c r="AI1543" s="462"/>
    </row>
    <row r="1544" spans="23:35">
      <c r="W1544" s="462"/>
      <c r="X1544" s="462"/>
      <c r="Y1544" s="462"/>
      <c r="Z1544" s="462"/>
      <c r="AA1544" s="462"/>
      <c r="AB1544" s="462"/>
      <c r="AC1544" s="462"/>
      <c r="AD1544" s="462"/>
      <c r="AE1544" s="462"/>
      <c r="AF1544" s="462"/>
      <c r="AG1544" s="462"/>
      <c r="AH1544" s="462"/>
      <c r="AI1544" s="462"/>
    </row>
    <row r="1545" spans="23:35">
      <c r="W1545" s="462"/>
      <c r="X1545" s="462"/>
      <c r="Y1545" s="462"/>
      <c r="Z1545" s="462"/>
      <c r="AA1545" s="462"/>
      <c r="AB1545" s="462"/>
      <c r="AC1545" s="462"/>
      <c r="AD1545" s="462"/>
      <c r="AE1545" s="462"/>
      <c r="AF1545" s="462"/>
      <c r="AG1545" s="462"/>
      <c r="AH1545" s="462"/>
      <c r="AI1545" s="462"/>
    </row>
    <row r="1546" spans="23:35">
      <c r="W1546" s="462"/>
      <c r="X1546" s="462"/>
      <c r="Y1546" s="462"/>
      <c r="Z1546" s="462"/>
      <c r="AA1546" s="462"/>
      <c r="AB1546" s="462"/>
      <c r="AC1546" s="462"/>
      <c r="AD1546" s="462"/>
      <c r="AE1546" s="462"/>
      <c r="AF1546" s="462"/>
      <c r="AG1546" s="462"/>
      <c r="AH1546" s="462"/>
      <c r="AI1546" s="462"/>
    </row>
    <row r="1547" spans="23:35">
      <c r="W1547" s="462"/>
      <c r="X1547" s="462"/>
      <c r="Y1547" s="462"/>
      <c r="Z1547" s="462"/>
      <c r="AA1547" s="462"/>
      <c r="AB1547" s="462"/>
      <c r="AC1547" s="462"/>
      <c r="AD1547" s="462"/>
      <c r="AE1547" s="462"/>
      <c r="AF1547" s="462"/>
      <c r="AG1547" s="462"/>
      <c r="AH1547" s="462"/>
      <c r="AI1547" s="462"/>
    </row>
    <row r="1548" spans="23:35">
      <c r="W1548" s="462"/>
      <c r="X1548" s="462"/>
      <c r="Y1548" s="462"/>
      <c r="Z1548" s="462"/>
      <c r="AA1548" s="462"/>
      <c r="AB1548" s="462"/>
      <c r="AC1548" s="462"/>
      <c r="AD1548" s="462"/>
      <c r="AE1548" s="462"/>
      <c r="AF1548" s="462"/>
      <c r="AG1548" s="462"/>
      <c r="AH1548" s="462"/>
      <c r="AI1548" s="462"/>
    </row>
    <row r="1549" spans="23:35">
      <c r="W1549" s="462"/>
      <c r="X1549" s="462"/>
      <c r="Y1549" s="462"/>
      <c r="Z1549" s="462"/>
      <c r="AA1549" s="462"/>
      <c r="AB1549" s="462"/>
      <c r="AC1549" s="462"/>
      <c r="AD1549" s="462"/>
      <c r="AE1549" s="462"/>
      <c r="AF1549" s="462"/>
      <c r="AG1549" s="462"/>
      <c r="AH1549" s="462"/>
      <c r="AI1549" s="462"/>
    </row>
    <row r="1550" spans="23:35">
      <c r="W1550" s="462"/>
      <c r="X1550" s="462"/>
      <c r="Y1550" s="462"/>
      <c r="Z1550" s="462"/>
      <c r="AA1550" s="462"/>
      <c r="AB1550" s="462"/>
      <c r="AC1550" s="462"/>
      <c r="AD1550" s="462"/>
      <c r="AE1550" s="462"/>
      <c r="AF1550" s="462"/>
      <c r="AG1550" s="462"/>
      <c r="AH1550" s="462"/>
      <c r="AI1550" s="462"/>
    </row>
    <row r="1551" spans="23:35">
      <c r="W1551" s="462"/>
      <c r="X1551" s="462"/>
      <c r="Y1551" s="462"/>
      <c r="Z1551" s="462"/>
      <c r="AA1551" s="462"/>
      <c r="AB1551" s="462"/>
      <c r="AC1551" s="462"/>
      <c r="AD1551" s="462"/>
      <c r="AE1551" s="462"/>
      <c r="AF1551" s="462"/>
      <c r="AG1551" s="462"/>
      <c r="AH1551" s="462"/>
      <c r="AI1551" s="462"/>
    </row>
    <row r="1552" spans="23:35">
      <c r="W1552" s="462"/>
      <c r="X1552" s="462"/>
      <c r="Y1552" s="462"/>
      <c r="Z1552" s="462"/>
      <c r="AA1552" s="462"/>
      <c r="AB1552" s="462"/>
      <c r="AC1552" s="462"/>
      <c r="AD1552" s="462"/>
      <c r="AE1552" s="462"/>
      <c r="AF1552" s="462"/>
      <c r="AG1552" s="462"/>
      <c r="AH1552" s="462"/>
      <c r="AI1552" s="462"/>
    </row>
    <row r="1553" spans="23:35">
      <c r="W1553" s="462"/>
      <c r="X1553" s="462"/>
      <c r="Y1553" s="462"/>
      <c r="Z1553" s="462"/>
      <c r="AA1553" s="462"/>
      <c r="AB1553" s="462"/>
      <c r="AC1553" s="462"/>
      <c r="AD1553" s="462"/>
      <c r="AE1553" s="462"/>
      <c r="AF1553" s="462"/>
      <c r="AG1553" s="462"/>
      <c r="AH1553" s="462"/>
      <c r="AI1553" s="462"/>
    </row>
  </sheetData>
  <autoFilter ref="A12:AI1519" xr:uid="{00000000-0009-0000-0000-000007000000}"/>
  <mergeCells count="26">
    <mergeCell ref="A11:A12"/>
    <mergeCell ref="U11:U12"/>
    <mergeCell ref="H9:U9"/>
    <mergeCell ref="H2:I2"/>
    <mergeCell ref="H3:I3"/>
    <mergeCell ref="H4:I4"/>
    <mergeCell ref="H5:I5"/>
    <mergeCell ref="H6:I6"/>
    <mergeCell ref="J11:J12"/>
    <mergeCell ref="K11:K12"/>
    <mergeCell ref="L11:Q11"/>
    <mergeCell ref="R11:T11"/>
    <mergeCell ref="F11:F12"/>
    <mergeCell ref="G11:G12"/>
    <mergeCell ref="H7:I7"/>
    <mergeCell ref="C11:C12"/>
    <mergeCell ref="D11:D12"/>
    <mergeCell ref="H11:H12"/>
    <mergeCell ref="I11:I12"/>
    <mergeCell ref="E11:E12"/>
    <mergeCell ref="W7:X7"/>
    <mergeCell ref="W2:X2"/>
    <mergeCell ref="W3:X3"/>
    <mergeCell ref="W4:X4"/>
    <mergeCell ref="W5:X5"/>
    <mergeCell ref="W6:X6"/>
  </mergeCells>
  <phoneticPr fontId="84" type="noConversion"/>
  <printOptions horizontalCentered="1"/>
  <pageMargins left="0.78740157480314965" right="0.59055118110236227" top="0.78740157480314965" bottom="0.78740157480314965" header="0.31496062992125984" footer="0.59055118110236227"/>
  <pageSetup paperSize="9" scale="70" orientation="landscape" r:id="rId1"/>
  <headerFooter>
    <oddFooter xml:space="preserve">&amp;R&amp;"-,Negrito"_________________________________________________________________________________________
PROJETO: Lincoln Cartaxo de Lira Júnior – Eng° Civil CREA 160 814 689 - 8 – Tel. (83) 9 9924 4447               </oddFooter>
  </headerFooter>
  <rowBreaks count="4" manualBreakCount="4">
    <brk id="372" min="7" max="20" man="1"/>
    <brk id="390" min="7" max="20" man="1"/>
    <brk id="609" min="7" max="20" man="1"/>
    <brk id="644" min="7"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1:Y439"/>
  <sheetViews>
    <sheetView showGridLines="0" tabSelected="1" view="pageBreakPreview" zoomScale="85" zoomScaleNormal="100" zoomScaleSheetLayoutView="85" zoomScalePageLayoutView="85" workbookViewId="0">
      <selection activeCell="K178" sqref="K178"/>
    </sheetView>
  </sheetViews>
  <sheetFormatPr defaultColWidth="9.140625" defaultRowHeight="15"/>
  <cols>
    <col min="1" max="1" width="13.42578125" style="132" bestFit="1" customWidth="1"/>
    <col min="2" max="2" width="9.140625" style="132"/>
    <col min="3" max="3" width="9.140625" style="167"/>
    <col min="4" max="4" width="13.42578125" style="304" bestFit="1" customWidth="1"/>
    <col min="5" max="5" width="8.28515625" style="167" bestFit="1" customWidth="1"/>
    <col min="6" max="6" width="6.140625" style="167" bestFit="1" customWidth="1"/>
    <col min="7" max="7" width="74.28515625" style="132" bestFit="1" customWidth="1"/>
    <col min="8" max="8" width="6.28515625" style="167" bestFit="1" customWidth="1"/>
    <col min="9" max="9" width="11.85546875" style="220" customWidth="1"/>
    <col min="10" max="10" width="19.28515625" style="220" bestFit="1" customWidth="1"/>
    <col min="11" max="11" width="11.85546875" style="220" bestFit="1" customWidth="1"/>
    <col min="12" max="12" width="6.7109375" style="168" bestFit="1" customWidth="1"/>
    <col min="13" max="13" width="12.5703125" style="132" bestFit="1" customWidth="1"/>
    <col min="14" max="14" width="10.7109375" style="132" customWidth="1"/>
    <col min="15" max="15" width="10.7109375" style="132" bestFit="1" customWidth="1"/>
    <col min="16" max="16" width="10" style="132" bestFit="1" customWidth="1"/>
    <col min="17" max="20" width="9.140625" style="132"/>
    <col min="21" max="21" width="35.85546875" style="132" bestFit="1" customWidth="1"/>
    <col min="22" max="16384" width="9.140625" style="132"/>
  </cols>
  <sheetData>
    <row r="1" spans="1:25" ht="15.75" thickBot="1"/>
    <row r="2" spans="1:25">
      <c r="D2" s="1136" t="s">
        <v>54</v>
      </c>
      <c r="E2" s="1137"/>
      <c r="F2" s="302"/>
      <c r="G2" s="246" t="s">
        <v>1437</v>
      </c>
      <c r="H2" s="247"/>
      <c r="I2" s="247"/>
      <c r="J2" s="247"/>
      <c r="K2" s="248"/>
    </row>
    <row r="3" spans="1:25">
      <c r="D3" s="1138" t="s">
        <v>1266</v>
      </c>
      <c r="E3" s="1139"/>
      <c r="F3" s="303"/>
      <c r="G3" s="104" t="s">
        <v>1424</v>
      </c>
      <c r="H3" s="249"/>
      <c r="I3" s="249"/>
      <c r="J3" s="249"/>
      <c r="K3" s="250"/>
    </row>
    <row r="4" spans="1:25">
      <c r="D4" s="1138" t="s">
        <v>55</v>
      </c>
      <c r="E4" s="1139"/>
      <c r="F4" s="303"/>
      <c r="G4" s="104" t="s">
        <v>1466</v>
      </c>
      <c r="H4" s="249"/>
      <c r="I4" s="249"/>
      <c r="J4" s="249"/>
      <c r="K4" s="250"/>
    </row>
    <row r="5" spans="1:25">
      <c r="D5" s="1138" t="s">
        <v>56</v>
      </c>
      <c r="E5" s="1139"/>
      <c r="F5" s="303"/>
      <c r="G5" s="111" t="s">
        <v>1986</v>
      </c>
      <c r="H5" s="111"/>
      <c r="I5" s="111"/>
      <c r="J5" s="111"/>
      <c r="K5" s="251"/>
    </row>
    <row r="6" spans="1:25">
      <c r="D6" s="1138" t="s">
        <v>2</v>
      </c>
      <c r="E6" s="1139"/>
      <c r="F6" s="303"/>
      <c r="G6" s="111" t="s">
        <v>1975</v>
      </c>
      <c r="H6" s="111"/>
      <c r="I6" s="111"/>
      <c r="J6" s="252" t="s">
        <v>51</v>
      </c>
      <c r="K6" s="253">
        <v>0.8569</v>
      </c>
    </row>
    <row r="7" spans="1:25">
      <c r="D7" s="1138" t="s">
        <v>62</v>
      </c>
      <c r="E7" s="1139"/>
      <c r="F7" s="303"/>
      <c r="G7" s="111" t="s">
        <v>1966</v>
      </c>
      <c r="H7" s="111"/>
      <c r="I7" s="111"/>
      <c r="J7" s="252" t="s">
        <v>3</v>
      </c>
      <c r="K7" s="254">
        <v>0.2112</v>
      </c>
    </row>
    <row r="8" spans="1:25">
      <c r="D8" s="305"/>
      <c r="E8" s="112"/>
      <c r="F8" s="111"/>
      <c r="G8" s="111"/>
      <c r="H8" s="111"/>
      <c r="I8" s="111"/>
      <c r="J8" s="252" t="s">
        <v>1485</v>
      </c>
      <c r="K8" s="254">
        <v>0.15670000000000001</v>
      </c>
    </row>
    <row r="9" spans="1:25">
      <c r="D9" s="1144" t="s">
        <v>120</v>
      </c>
      <c r="E9" s="1145"/>
      <c r="F9" s="1145"/>
      <c r="G9" s="1145"/>
      <c r="H9" s="1145"/>
      <c r="I9" s="1145"/>
      <c r="J9" s="1145"/>
      <c r="K9" s="1146"/>
    </row>
    <row r="10" spans="1:25">
      <c r="D10" s="306"/>
      <c r="E10" s="813"/>
      <c r="F10" s="222"/>
      <c r="G10" s="813"/>
      <c r="H10" s="813"/>
      <c r="I10" s="813"/>
      <c r="J10" s="813"/>
      <c r="K10" s="255"/>
    </row>
    <row r="11" spans="1:25">
      <c r="C11" s="1143"/>
      <c r="D11" s="1147" t="s">
        <v>4</v>
      </c>
      <c r="E11" s="1149" t="s">
        <v>5</v>
      </c>
      <c r="F11" s="1149" t="s">
        <v>6</v>
      </c>
      <c r="G11" s="1149" t="s">
        <v>7</v>
      </c>
      <c r="H11" s="1149" t="s">
        <v>58</v>
      </c>
      <c r="I11" s="1153" t="s">
        <v>8</v>
      </c>
      <c r="J11" s="1151" t="s">
        <v>9</v>
      </c>
      <c r="K11" s="1152"/>
    </row>
    <row r="12" spans="1:25">
      <c r="C12" s="1143"/>
      <c r="D12" s="1148"/>
      <c r="E12" s="1150"/>
      <c r="F12" s="1150"/>
      <c r="G12" s="1150"/>
      <c r="H12" s="1150"/>
      <c r="I12" s="1154"/>
      <c r="J12" s="634" t="s">
        <v>10</v>
      </c>
      <c r="K12" s="635" t="s">
        <v>11</v>
      </c>
      <c r="T12" s="112"/>
      <c r="U12" s="112"/>
      <c r="V12" s="112"/>
      <c r="W12" s="112"/>
      <c r="X12" s="112"/>
      <c r="Y12" s="112"/>
    </row>
    <row r="13" spans="1:25" ht="30">
      <c r="D13" s="728"/>
      <c r="E13" s="729"/>
      <c r="F13" s="730" t="s">
        <v>1993</v>
      </c>
      <c r="G13" s="731" t="s">
        <v>1975</v>
      </c>
      <c r="H13" s="732"/>
      <c r="I13" s="733"/>
      <c r="J13" s="732"/>
      <c r="K13" s="734"/>
      <c r="T13" s="112"/>
      <c r="U13" s="112"/>
      <c r="V13" s="112"/>
      <c r="W13" s="112"/>
      <c r="X13" s="112"/>
      <c r="Y13" s="112"/>
    </row>
    <row r="14" spans="1:25">
      <c r="D14" s="307"/>
      <c r="E14" s="697"/>
      <c r="F14" s="491" t="s">
        <v>12</v>
      </c>
      <c r="G14" s="261" t="s">
        <v>285</v>
      </c>
      <c r="H14" s="225"/>
      <c r="I14" s="225"/>
      <c r="J14" s="225"/>
      <c r="K14" s="257"/>
      <c r="T14" s="112"/>
      <c r="U14" s="981"/>
      <c r="V14" s="112"/>
      <c r="W14" s="112"/>
      <c r="X14" s="112"/>
      <c r="Y14" s="112"/>
    </row>
    <row r="15" spans="1:25" ht="30">
      <c r="A15" s="132" t="s">
        <v>106</v>
      </c>
      <c r="C15" s="457"/>
      <c r="D15" s="258" t="s">
        <v>106</v>
      </c>
      <c r="E15" s="698">
        <v>1</v>
      </c>
      <c r="F15" s="657" t="s">
        <v>2025</v>
      </c>
      <c r="G15" s="260" t="s">
        <v>2026</v>
      </c>
      <c r="H15" s="224" t="s">
        <v>111</v>
      </c>
      <c r="I15" s="223">
        <v>8</v>
      </c>
      <c r="J15" s="223"/>
      <c r="K15" s="256"/>
      <c r="L15" s="738"/>
      <c r="T15" s="112"/>
      <c r="U15" s="981"/>
      <c r="V15" s="112"/>
      <c r="W15" s="112"/>
      <c r="X15" s="112"/>
      <c r="Y15" s="112"/>
    </row>
    <row r="16" spans="1:25">
      <c r="A16" s="132" t="e">
        <v>#N/A</v>
      </c>
      <c r="C16" s="457"/>
      <c r="D16" s="307"/>
      <c r="E16" s="697"/>
      <c r="F16" s="491" t="s">
        <v>14</v>
      </c>
      <c r="G16" s="261" t="s">
        <v>1426</v>
      </c>
      <c r="H16" s="225"/>
      <c r="I16" s="225"/>
      <c r="J16" s="225"/>
      <c r="K16" s="257"/>
      <c r="L16" s="738"/>
      <c r="N16" s="221"/>
      <c r="T16" s="112"/>
      <c r="U16" s="112"/>
      <c r="V16" s="112"/>
      <c r="W16" s="112"/>
      <c r="X16" s="112"/>
      <c r="Y16" s="112"/>
    </row>
    <row r="17" spans="1:25" ht="60">
      <c r="A17" s="132" t="s">
        <v>106</v>
      </c>
      <c r="C17" s="457"/>
      <c r="D17" s="258" t="s">
        <v>102</v>
      </c>
      <c r="E17" s="698">
        <v>87505</v>
      </c>
      <c r="F17" s="494" t="s">
        <v>2027</v>
      </c>
      <c r="G17" s="260" t="s">
        <v>358</v>
      </c>
      <c r="H17" s="224" t="s">
        <v>111</v>
      </c>
      <c r="I17" s="223">
        <v>565.83000000000004</v>
      </c>
      <c r="J17" s="223"/>
      <c r="K17" s="256"/>
      <c r="L17" s="738"/>
      <c r="N17" s="221"/>
      <c r="T17" s="112"/>
      <c r="U17" s="112"/>
      <c r="V17" s="112"/>
      <c r="W17" s="112"/>
      <c r="X17" s="112"/>
      <c r="Y17" s="112"/>
    </row>
    <row r="18" spans="1:25" ht="30">
      <c r="A18" s="132" t="s">
        <v>106</v>
      </c>
      <c r="C18" s="457"/>
      <c r="D18" s="258" t="s">
        <v>102</v>
      </c>
      <c r="E18" s="698">
        <v>93203</v>
      </c>
      <c r="F18" s="494" t="s">
        <v>2028</v>
      </c>
      <c r="G18" s="260" t="s">
        <v>1406</v>
      </c>
      <c r="H18" s="224" t="s">
        <v>104</v>
      </c>
      <c r="I18" s="223">
        <v>200.45</v>
      </c>
      <c r="J18" s="223"/>
      <c r="K18" s="256"/>
      <c r="L18" s="738"/>
      <c r="N18" s="221"/>
      <c r="T18" s="112"/>
      <c r="U18" s="112"/>
      <c r="V18" s="112"/>
      <c r="W18" s="112"/>
      <c r="X18" s="112"/>
      <c r="Y18" s="112"/>
    </row>
    <row r="19" spans="1:25" ht="30">
      <c r="A19" s="132" t="s">
        <v>106</v>
      </c>
      <c r="C19" s="457"/>
      <c r="D19" s="258" t="s">
        <v>102</v>
      </c>
      <c r="E19" s="698">
        <v>93183</v>
      </c>
      <c r="F19" s="494" t="s">
        <v>2029</v>
      </c>
      <c r="G19" s="260" t="s">
        <v>286</v>
      </c>
      <c r="H19" s="224" t="s">
        <v>104</v>
      </c>
      <c r="I19" s="223">
        <v>25.1</v>
      </c>
      <c r="J19" s="223"/>
      <c r="K19" s="256"/>
      <c r="L19" s="738"/>
      <c r="N19" s="221"/>
      <c r="V19" s="112"/>
      <c r="W19" s="112"/>
      <c r="X19" s="112"/>
      <c r="Y19" s="112"/>
    </row>
    <row r="20" spans="1:25" ht="30">
      <c r="A20" s="132" t="s">
        <v>106</v>
      </c>
      <c r="C20" s="457"/>
      <c r="D20" s="258" t="s">
        <v>102</v>
      </c>
      <c r="E20" s="698">
        <v>93195</v>
      </c>
      <c r="F20" s="494" t="s">
        <v>2030</v>
      </c>
      <c r="G20" s="260" t="s">
        <v>288</v>
      </c>
      <c r="H20" s="224" t="s">
        <v>104</v>
      </c>
      <c r="I20" s="223">
        <v>25.1</v>
      </c>
      <c r="J20" s="223"/>
      <c r="K20" s="256"/>
      <c r="L20" s="738"/>
      <c r="N20" s="221"/>
    </row>
    <row r="21" spans="1:25" ht="30">
      <c r="A21" s="132" t="s">
        <v>106</v>
      </c>
      <c r="C21" s="457"/>
      <c r="D21" s="258" t="s">
        <v>102</v>
      </c>
      <c r="E21" s="698">
        <v>93184</v>
      </c>
      <c r="F21" s="494" t="s">
        <v>2031</v>
      </c>
      <c r="G21" s="260" t="s">
        <v>287</v>
      </c>
      <c r="H21" s="224" t="s">
        <v>104</v>
      </c>
      <c r="I21" s="223">
        <v>38.799999999999997</v>
      </c>
      <c r="J21" s="223"/>
      <c r="K21" s="256"/>
      <c r="L21" s="738"/>
      <c r="N21" s="221"/>
    </row>
    <row r="22" spans="1:25">
      <c r="A22" s="132">
        <v>0</v>
      </c>
      <c r="C22" s="457"/>
      <c r="D22" s="307"/>
      <c r="E22" s="697"/>
      <c r="F22" s="491" t="s">
        <v>16</v>
      </c>
      <c r="G22" s="261" t="s">
        <v>1575</v>
      </c>
      <c r="H22" s="225"/>
      <c r="I22" s="225"/>
      <c r="J22" s="225"/>
      <c r="K22" s="257"/>
      <c r="L22" s="738"/>
    </row>
    <row r="23" spans="1:25" ht="60">
      <c r="A23" s="132" t="s">
        <v>106</v>
      </c>
      <c r="C23" s="457"/>
      <c r="D23" s="258" t="s">
        <v>102</v>
      </c>
      <c r="E23" s="698">
        <v>94793</v>
      </c>
      <c r="F23" s="494" t="s">
        <v>2032</v>
      </c>
      <c r="G23" s="260" t="s">
        <v>1417</v>
      </c>
      <c r="H23" s="224" t="s">
        <v>284</v>
      </c>
      <c r="I23" s="223">
        <v>1</v>
      </c>
      <c r="J23" s="223"/>
      <c r="K23" s="256"/>
      <c r="L23" s="738"/>
    </row>
    <row r="24" spans="1:25" ht="45">
      <c r="A24" s="132" t="s">
        <v>106</v>
      </c>
      <c r="C24" s="457"/>
      <c r="D24" s="258" t="s">
        <v>102</v>
      </c>
      <c r="E24" s="698">
        <v>89987</v>
      </c>
      <c r="F24" s="494" t="s">
        <v>2033</v>
      </c>
      <c r="G24" s="260" t="s">
        <v>343</v>
      </c>
      <c r="H24" s="224" t="s">
        <v>284</v>
      </c>
      <c r="I24" s="223">
        <v>12</v>
      </c>
      <c r="J24" s="223"/>
      <c r="K24" s="256"/>
      <c r="L24" s="738"/>
    </row>
    <row r="25" spans="1:25" ht="45">
      <c r="A25" s="132" t="s">
        <v>106</v>
      </c>
      <c r="C25" s="457"/>
      <c r="D25" s="258" t="s">
        <v>102</v>
      </c>
      <c r="E25" s="698">
        <v>89985</v>
      </c>
      <c r="F25" s="494" t="s">
        <v>2034</v>
      </c>
      <c r="G25" s="260" t="s">
        <v>342</v>
      </c>
      <c r="H25" s="224" t="s">
        <v>284</v>
      </c>
      <c r="I25" s="223">
        <v>2</v>
      </c>
      <c r="J25" s="223"/>
      <c r="K25" s="256"/>
      <c r="L25" s="738"/>
    </row>
    <row r="26" spans="1:25" ht="45">
      <c r="A26" s="132" t="s">
        <v>106</v>
      </c>
      <c r="C26" s="457"/>
      <c r="D26" s="258" t="s">
        <v>102</v>
      </c>
      <c r="E26" s="698">
        <v>94492</v>
      </c>
      <c r="F26" s="494" t="s">
        <v>2035</v>
      </c>
      <c r="G26" s="260" t="s">
        <v>344</v>
      </c>
      <c r="H26" s="224" t="s">
        <v>284</v>
      </c>
      <c r="I26" s="223">
        <v>7</v>
      </c>
      <c r="J26" s="223"/>
      <c r="K26" s="256"/>
      <c r="L26" s="738"/>
    </row>
    <row r="27" spans="1:25" ht="60">
      <c r="A27" s="132" t="s">
        <v>106</v>
      </c>
      <c r="C27" s="457"/>
      <c r="D27" s="258" t="s">
        <v>102</v>
      </c>
      <c r="E27" s="698">
        <v>91785</v>
      </c>
      <c r="F27" s="494" t="s">
        <v>2036</v>
      </c>
      <c r="G27" s="260" t="s">
        <v>328</v>
      </c>
      <c r="H27" s="224" t="s">
        <v>104</v>
      </c>
      <c r="I27" s="223">
        <v>102</v>
      </c>
      <c r="J27" s="223"/>
      <c r="K27" s="256"/>
      <c r="L27" s="738"/>
    </row>
    <row r="28" spans="1:25" ht="60">
      <c r="A28" s="132" t="s">
        <v>106</v>
      </c>
      <c r="C28" s="457"/>
      <c r="D28" s="258" t="s">
        <v>102</v>
      </c>
      <c r="E28" s="698">
        <v>91786</v>
      </c>
      <c r="F28" s="494" t="s">
        <v>2037</v>
      </c>
      <c r="G28" s="260" t="s">
        <v>329</v>
      </c>
      <c r="H28" s="224" t="s">
        <v>104</v>
      </c>
      <c r="I28" s="223">
        <v>18</v>
      </c>
      <c r="J28" s="223"/>
      <c r="K28" s="256"/>
      <c r="L28" s="738"/>
    </row>
    <row r="29" spans="1:25" ht="45.75" customHeight="1">
      <c r="A29" s="132" t="s">
        <v>106</v>
      </c>
      <c r="C29" s="457"/>
      <c r="D29" s="258" t="s">
        <v>102</v>
      </c>
      <c r="E29" s="698">
        <v>91787</v>
      </c>
      <c r="F29" s="494" t="s">
        <v>2038</v>
      </c>
      <c r="G29" s="260" t="s">
        <v>330</v>
      </c>
      <c r="H29" s="224" t="s">
        <v>104</v>
      </c>
      <c r="I29" s="223">
        <v>6</v>
      </c>
      <c r="J29" s="223"/>
      <c r="K29" s="256"/>
      <c r="L29" s="738"/>
    </row>
    <row r="30" spans="1:25" ht="60">
      <c r="A30" s="132" t="s">
        <v>106</v>
      </c>
      <c r="C30" s="457"/>
      <c r="D30" s="258" t="s">
        <v>102</v>
      </c>
      <c r="E30" s="698">
        <v>91788</v>
      </c>
      <c r="F30" s="494" t="s">
        <v>2039</v>
      </c>
      <c r="G30" s="260" t="s">
        <v>331</v>
      </c>
      <c r="H30" s="224" t="s">
        <v>104</v>
      </c>
      <c r="I30" s="223">
        <v>24</v>
      </c>
      <c r="J30" s="223"/>
      <c r="K30" s="256"/>
      <c r="L30" s="738"/>
    </row>
    <row r="31" spans="1:25" ht="60">
      <c r="A31" s="132" t="s">
        <v>106</v>
      </c>
      <c r="C31" s="457"/>
      <c r="D31" s="258" t="s">
        <v>106</v>
      </c>
      <c r="E31" s="698">
        <v>52</v>
      </c>
      <c r="F31" s="494" t="s">
        <v>2040</v>
      </c>
      <c r="G31" s="260" t="s">
        <v>1645</v>
      </c>
      <c r="H31" s="224" t="s">
        <v>104</v>
      </c>
      <c r="I31" s="223">
        <v>48</v>
      </c>
      <c r="J31" s="223"/>
      <c r="K31" s="256"/>
      <c r="L31" s="738"/>
    </row>
    <row r="32" spans="1:25" ht="60">
      <c r="A32" s="132" t="s">
        <v>106</v>
      </c>
      <c r="C32" s="457"/>
      <c r="D32" s="258" t="s">
        <v>102</v>
      </c>
      <c r="E32" s="698">
        <v>91785</v>
      </c>
      <c r="F32" s="494" t="s">
        <v>2041</v>
      </c>
      <c r="G32" s="260" t="s">
        <v>328</v>
      </c>
      <c r="H32" s="224" t="s">
        <v>104</v>
      </c>
      <c r="I32" s="223">
        <v>78</v>
      </c>
      <c r="J32" s="223"/>
      <c r="K32" s="256"/>
      <c r="L32" s="738"/>
    </row>
    <row r="33" spans="1:12" ht="60">
      <c r="A33" s="132" t="s">
        <v>106</v>
      </c>
      <c r="C33" s="457"/>
      <c r="D33" s="258" t="s">
        <v>102</v>
      </c>
      <c r="E33" s="698">
        <v>91786</v>
      </c>
      <c r="F33" s="494" t="s">
        <v>2042</v>
      </c>
      <c r="G33" s="260" t="s">
        <v>329</v>
      </c>
      <c r="H33" s="224" t="s">
        <v>104</v>
      </c>
      <c r="I33" s="223">
        <v>18</v>
      </c>
      <c r="J33" s="223"/>
      <c r="K33" s="256"/>
      <c r="L33" s="738"/>
    </row>
    <row r="34" spans="1:12" ht="60">
      <c r="A34" s="132" t="s">
        <v>106</v>
      </c>
      <c r="C34" s="457"/>
      <c r="D34" s="258" t="s">
        <v>102</v>
      </c>
      <c r="E34" s="698">
        <v>91792</v>
      </c>
      <c r="F34" s="494" t="s">
        <v>2043</v>
      </c>
      <c r="G34" s="260" t="s">
        <v>332</v>
      </c>
      <c r="H34" s="224" t="s">
        <v>104</v>
      </c>
      <c r="I34" s="223">
        <v>12</v>
      </c>
      <c r="J34" s="223"/>
      <c r="K34" s="256"/>
      <c r="L34" s="738"/>
    </row>
    <row r="35" spans="1:12" ht="60">
      <c r="A35" s="132" t="s">
        <v>106</v>
      </c>
      <c r="C35" s="457"/>
      <c r="D35" s="258" t="s">
        <v>102</v>
      </c>
      <c r="E35" s="698">
        <v>91793</v>
      </c>
      <c r="F35" s="494" t="s">
        <v>2044</v>
      </c>
      <c r="G35" s="260" t="s">
        <v>333</v>
      </c>
      <c r="H35" s="224" t="s">
        <v>104</v>
      </c>
      <c r="I35" s="223">
        <v>66</v>
      </c>
      <c r="J35" s="223"/>
      <c r="K35" s="256"/>
      <c r="L35" s="738"/>
    </row>
    <row r="36" spans="1:12" ht="60">
      <c r="A36" s="132" t="s">
        <v>106</v>
      </c>
      <c r="C36" s="457"/>
      <c r="D36" s="258" t="s">
        <v>102</v>
      </c>
      <c r="E36" s="698">
        <v>91794</v>
      </c>
      <c r="F36" s="494" t="s">
        <v>2045</v>
      </c>
      <c r="G36" s="260" t="s">
        <v>334</v>
      </c>
      <c r="H36" s="224" t="s">
        <v>104</v>
      </c>
      <c r="I36" s="223">
        <v>240</v>
      </c>
      <c r="J36" s="223"/>
      <c r="K36" s="256"/>
      <c r="L36" s="738"/>
    </row>
    <row r="37" spans="1:12" ht="60">
      <c r="A37" s="132" t="s">
        <v>106</v>
      </c>
      <c r="C37" s="457"/>
      <c r="D37" s="258" t="s">
        <v>102</v>
      </c>
      <c r="E37" s="698">
        <v>91795</v>
      </c>
      <c r="F37" s="494" t="s">
        <v>2046</v>
      </c>
      <c r="G37" s="260" t="s">
        <v>335</v>
      </c>
      <c r="H37" s="224" t="s">
        <v>104</v>
      </c>
      <c r="I37" s="223">
        <v>264</v>
      </c>
      <c r="J37" s="223"/>
      <c r="K37" s="256"/>
      <c r="L37" s="738"/>
    </row>
    <row r="38" spans="1:12" ht="45">
      <c r="A38" s="132" t="s">
        <v>106</v>
      </c>
      <c r="C38" s="457"/>
      <c r="D38" s="258" t="s">
        <v>102</v>
      </c>
      <c r="E38" s="698">
        <v>89707</v>
      </c>
      <c r="F38" s="494" t="s">
        <v>2047</v>
      </c>
      <c r="G38" s="260" t="s">
        <v>341</v>
      </c>
      <c r="H38" s="224" t="s">
        <v>284</v>
      </c>
      <c r="I38" s="223">
        <v>8</v>
      </c>
      <c r="J38" s="223"/>
      <c r="K38" s="256"/>
      <c r="L38" s="738"/>
    </row>
    <row r="39" spans="1:12" ht="30">
      <c r="A39" s="132" t="s">
        <v>106</v>
      </c>
      <c r="C39" s="457"/>
      <c r="D39" s="258" t="s">
        <v>106</v>
      </c>
      <c r="E39" s="698">
        <v>54</v>
      </c>
      <c r="F39" s="494" t="s">
        <v>2048</v>
      </c>
      <c r="G39" s="260" t="s">
        <v>1652</v>
      </c>
      <c r="H39" s="224" t="s">
        <v>284</v>
      </c>
      <c r="I39" s="223">
        <v>9</v>
      </c>
      <c r="J39" s="223"/>
      <c r="K39" s="256"/>
      <c r="L39" s="738"/>
    </row>
    <row r="40" spans="1:12" ht="30">
      <c r="A40" s="132" t="s">
        <v>106</v>
      </c>
      <c r="C40" s="457"/>
      <c r="D40" s="258" t="s">
        <v>106</v>
      </c>
      <c r="E40" s="698">
        <v>55</v>
      </c>
      <c r="F40" s="494" t="s">
        <v>2049</v>
      </c>
      <c r="G40" s="260" t="s">
        <v>1653</v>
      </c>
      <c r="H40" s="224" t="s">
        <v>284</v>
      </c>
      <c r="I40" s="223">
        <v>21</v>
      </c>
      <c r="J40" s="223"/>
      <c r="K40" s="256"/>
      <c r="L40" s="738"/>
    </row>
    <row r="41" spans="1:12" ht="30">
      <c r="A41" s="132" t="s">
        <v>106</v>
      </c>
      <c r="C41" s="457"/>
      <c r="D41" s="258" t="s">
        <v>106</v>
      </c>
      <c r="E41" s="698">
        <v>82</v>
      </c>
      <c r="F41" s="494" t="s">
        <v>2050</v>
      </c>
      <c r="G41" s="260" t="s">
        <v>1765</v>
      </c>
      <c r="H41" s="224" t="s">
        <v>284</v>
      </c>
      <c r="I41" s="223">
        <v>1</v>
      </c>
      <c r="J41" s="223"/>
      <c r="K41" s="256"/>
      <c r="L41" s="738"/>
    </row>
    <row r="42" spans="1:12" ht="45">
      <c r="A42" s="132" t="s">
        <v>106</v>
      </c>
      <c r="C42" s="457"/>
      <c r="D42" s="258" t="s">
        <v>102</v>
      </c>
      <c r="E42" s="698">
        <v>98108</v>
      </c>
      <c r="F42" s="494" t="s">
        <v>2051</v>
      </c>
      <c r="G42" s="260" t="s">
        <v>1701</v>
      </c>
      <c r="H42" s="224" t="s">
        <v>284</v>
      </c>
      <c r="I42" s="223">
        <v>1</v>
      </c>
      <c r="J42" s="223"/>
      <c r="K42" s="256"/>
      <c r="L42" s="738"/>
    </row>
    <row r="43" spans="1:12" ht="30">
      <c r="A43" s="132" t="s">
        <v>106</v>
      </c>
      <c r="C43" s="457"/>
      <c r="D43" s="258" t="s">
        <v>102</v>
      </c>
      <c r="E43" s="698">
        <v>90441</v>
      </c>
      <c r="F43" s="494" t="s">
        <v>2052</v>
      </c>
      <c r="G43" s="260" t="s">
        <v>347</v>
      </c>
      <c r="H43" s="224" t="s">
        <v>284</v>
      </c>
      <c r="I43" s="223">
        <v>27</v>
      </c>
      <c r="J43" s="223"/>
      <c r="K43" s="256"/>
      <c r="L43" s="738"/>
    </row>
    <row r="44" spans="1:12" ht="30">
      <c r="A44" s="132" t="s">
        <v>106</v>
      </c>
      <c r="C44" s="457"/>
      <c r="D44" s="258" t="s">
        <v>102</v>
      </c>
      <c r="E44" s="698">
        <v>90440</v>
      </c>
      <c r="F44" s="494" t="s">
        <v>2053</v>
      </c>
      <c r="G44" s="260" t="s">
        <v>346</v>
      </c>
      <c r="H44" s="224" t="s">
        <v>284</v>
      </c>
      <c r="I44" s="223">
        <v>40</v>
      </c>
      <c r="J44" s="223"/>
      <c r="K44" s="256"/>
      <c r="L44" s="738"/>
    </row>
    <row r="45" spans="1:12" ht="45">
      <c r="A45" s="132" t="s">
        <v>106</v>
      </c>
      <c r="C45" s="457"/>
      <c r="D45" s="258" t="s">
        <v>102</v>
      </c>
      <c r="E45" s="698">
        <v>97902</v>
      </c>
      <c r="F45" s="494" t="s">
        <v>2054</v>
      </c>
      <c r="G45" s="260" t="s">
        <v>1702</v>
      </c>
      <c r="H45" s="224" t="s">
        <v>284</v>
      </c>
      <c r="I45" s="223">
        <v>2</v>
      </c>
      <c r="J45" s="223"/>
      <c r="K45" s="256"/>
      <c r="L45" s="738"/>
    </row>
    <row r="46" spans="1:12" ht="30">
      <c r="A46" s="132" t="s">
        <v>106</v>
      </c>
      <c r="C46" s="457"/>
      <c r="D46" s="258" t="s">
        <v>106</v>
      </c>
      <c r="E46" s="698">
        <v>98</v>
      </c>
      <c r="F46" s="494" t="s">
        <v>2055</v>
      </c>
      <c r="G46" s="260" t="s">
        <v>1817</v>
      </c>
      <c r="H46" s="224" t="s">
        <v>394</v>
      </c>
      <c r="I46" s="223">
        <v>8</v>
      </c>
      <c r="J46" s="223"/>
      <c r="K46" s="256"/>
      <c r="L46" s="738"/>
    </row>
    <row r="47" spans="1:12">
      <c r="A47" s="132">
        <v>0</v>
      </c>
      <c r="C47" s="457"/>
      <c r="D47" s="307"/>
      <c r="E47" s="697"/>
      <c r="F47" s="491" t="s">
        <v>53</v>
      </c>
      <c r="G47" s="261" t="s">
        <v>1407</v>
      </c>
      <c r="H47" s="225"/>
      <c r="I47" s="225"/>
      <c r="J47" s="225"/>
      <c r="K47" s="257"/>
      <c r="L47" s="738"/>
    </row>
    <row r="48" spans="1:12" ht="30">
      <c r="A48" s="132" t="s">
        <v>106</v>
      </c>
      <c r="C48" s="457"/>
      <c r="D48" s="258" t="s">
        <v>102</v>
      </c>
      <c r="E48" s="698">
        <v>91940</v>
      </c>
      <c r="F48" s="494" t="s">
        <v>2056</v>
      </c>
      <c r="G48" s="260" t="s">
        <v>320</v>
      </c>
      <c r="H48" s="224" t="s">
        <v>284</v>
      </c>
      <c r="I48" s="223">
        <v>239</v>
      </c>
      <c r="J48" s="223"/>
      <c r="K48" s="256"/>
      <c r="L48" s="738"/>
    </row>
    <row r="49" spans="1:12" ht="30">
      <c r="A49" s="132" t="s">
        <v>106</v>
      </c>
      <c r="C49" s="457"/>
      <c r="D49" s="258" t="s">
        <v>102</v>
      </c>
      <c r="E49" s="698">
        <v>91936</v>
      </c>
      <c r="F49" s="699" t="s">
        <v>2057</v>
      </c>
      <c r="G49" s="260" t="s">
        <v>318</v>
      </c>
      <c r="H49" s="224" t="s">
        <v>284</v>
      </c>
      <c r="I49" s="223">
        <v>75</v>
      </c>
      <c r="J49" s="223"/>
      <c r="K49" s="256"/>
      <c r="L49" s="738"/>
    </row>
    <row r="50" spans="1:12" ht="30">
      <c r="A50" s="132" t="s">
        <v>106</v>
      </c>
      <c r="C50" s="457"/>
      <c r="D50" s="258" t="s">
        <v>106</v>
      </c>
      <c r="E50" s="698">
        <v>60</v>
      </c>
      <c r="F50" s="699" t="s">
        <v>2058</v>
      </c>
      <c r="G50" s="260" t="s">
        <v>1666</v>
      </c>
      <c r="H50" s="224" t="s">
        <v>284</v>
      </c>
      <c r="I50" s="223">
        <v>3</v>
      </c>
      <c r="J50" s="223"/>
      <c r="K50" s="256"/>
      <c r="L50" s="738"/>
    </row>
    <row r="51" spans="1:12" ht="45">
      <c r="A51" s="132" t="s">
        <v>106</v>
      </c>
      <c r="C51" s="457"/>
      <c r="D51" s="258" t="s">
        <v>102</v>
      </c>
      <c r="E51" s="698">
        <v>91890</v>
      </c>
      <c r="F51" s="699" t="s">
        <v>1808</v>
      </c>
      <c r="G51" s="260" t="s">
        <v>299</v>
      </c>
      <c r="H51" s="224" t="s">
        <v>284</v>
      </c>
      <c r="I51" s="223">
        <v>145</v>
      </c>
      <c r="J51" s="223"/>
      <c r="K51" s="256"/>
      <c r="L51" s="738"/>
    </row>
    <row r="52" spans="1:12" ht="30">
      <c r="A52" s="132" t="s">
        <v>106</v>
      </c>
      <c r="C52" s="457"/>
      <c r="D52" s="258" t="s">
        <v>102</v>
      </c>
      <c r="E52" s="698">
        <v>95727</v>
      </c>
      <c r="F52" s="699" t="s">
        <v>1809</v>
      </c>
      <c r="G52" s="260" t="s">
        <v>1409</v>
      </c>
      <c r="H52" s="224" t="s">
        <v>104</v>
      </c>
      <c r="I52" s="223">
        <v>900</v>
      </c>
      <c r="J52" s="223"/>
      <c r="K52" s="256"/>
      <c r="L52" s="738"/>
    </row>
    <row r="53" spans="1:12" ht="45">
      <c r="A53" s="132" t="s">
        <v>106</v>
      </c>
      <c r="C53" s="457"/>
      <c r="D53" s="258" t="s">
        <v>102</v>
      </c>
      <c r="E53" s="698">
        <v>91893</v>
      </c>
      <c r="F53" s="699" t="s">
        <v>1810</v>
      </c>
      <c r="G53" s="260" t="s">
        <v>300</v>
      </c>
      <c r="H53" s="224" t="s">
        <v>284</v>
      </c>
      <c r="I53" s="223">
        <v>5</v>
      </c>
      <c r="J53" s="223"/>
      <c r="K53" s="256"/>
      <c r="L53" s="739"/>
    </row>
    <row r="54" spans="1:12" ht="30">
      <c r="A54" s="132" t="s">
        <v>106</v>
      </c>
      <c r="C54" s="457"/>
      <c r="D54" s="258" t="s">
        <v>102</v>
      </c>
      <c r="E54" s="698">
        <v>95728</v>
      </c>
      <c r="F54" s="699" t="s">
        <v>2059</v>
      </c>
      <c r="G54" s="260" t="s">
        <v>1410</v>
      </c>
      <c r="H54" s="224" t="s">
        <v>104</v>
      </c>
      <c r="I54" s="223">
        <v>60</v>
      </c>
      <c r="J54" s="223"/>
      <c r="K54" s="256"/>
      <c r="L54" s="739"/>
    </row>
    <row r="55" spans="1:12" ht="30">
      <c r="A55" s="132" t="s">
        <v>106</v>
      </c>
      <c r="C55" s="457"/>
      <c r="D55" s="258" t="s">
        <v>102</v>
      </c>
      <c r="E55" s="698">
        <v>93009</v>
      </c>
      <c r="F55" s="699" t="s">
        <v>2060</v>
      </c>
      <c r="G55" s="260" t="s">
        <v>297</v>
      </c>
      <c r="H55" s="224" t="s">
        <v>104</v>
      </c>
      <c r="I55" s="223">
        <v>6</v>
      </c>
      <c r="J55" s="223"/>
      <c r="K55" s="256"/>
      <c r="L55" s="739"/>
    </row>
    <row r="56" spans="1:12" ht="30">
      <c r="A56" s="132" t="s">
        <v>106</v>
      </c>
      <c r="C56" s="457"/>
      <c r="D56" s="258" t="s">
        <v>102</v>
      </c>
      <c r="E56" s="698">
        <v>93020</v>
      </c>
      <c r="F56" s="699" t="s">
        <v>2061</v>
      </c>
      <c r="G56" s="260" t="s">
        <v>305</v>
      </c>
      <c r="H56" s="224" t="s">
        <v>284</v>
      </c>
      <c r="I56" s="223">
        <v>4</v>
      </c>
      <c r="J56" s="223"/>
      <c r="K56" s="256"/>
      <c r="L56" s="739"/>
    </row>
    <row r="57" spans="1:12" ht="30">
      <c r="A57" s="132" t="s">
        <v>106</v>
      </c>
      <c r="C57" s="457"/>
      <c r="D57" s="258" t="s">
        <v>102</v>
      </c>
      <c r="E57" s="698">
        <v>93014</v>
      </c>
      <c r="F57" s="699" t="s">
        <v>2062</v>
      </c>
      <c r="G57" s="260" t="s">
        <v>302</v>
      </c>
      <c r="H57" s="224" t="s">
        <v>284</v>
      </c>
      <c r="I57" s="223">
        <v>4</v>
      </c>
      <c r="J57" s="223"/>
      <c r="K57" s="256"/>
      <c r="L57" s="739"/>
    </row>
    <row r="58" spans="1:12" ht="25.5" customHeight="1">
      <c r="A58" s="132" t="s">
        <v>109</v>
      </c>
      <c r="C58" s="457"/>
      <c r="D58" s="258" t="s">
        <v>102</v>
      </c>
      <c r="E58" s="698">
        <v>39179</v>
      </c>
      <c r="F58" s="699" t="s">
        <v>2063</v>
      </c>
      <c r="G58" s="260" t="s">
        <v>1883</v>
      </c>
      <c r="H58" s="224" t="s">
        <v>385</v>
      </c>
      <c r="I58" s="223">
        <v>4</v>
      </c>
      <c r="J58" s="223"/>
      <c r="K58" s="256"/>
      <c r="L58" s="739"/>
    </row>
    <row r="59" spans="1:12" ht="30">
      <c r="A59" s="132" t="s">
        <v>106</v>
      </c>
      <c r="C59" s="457"/>
      <c r="D59" s="258" t="s">
        <v>102</v>
      </c>
      <c r="E59" s="698">
        <v>93018</v>
      </c>
      <c r="F59" s="699" t="s">
        <v>2064</v>
      </c>
      <c r="G59" s="260" t="s">
        <v>304</v>
      </c>
      <c r="H59" s="224" t="s">
        <v>284</v>
      </c>
      <c r="I59" s="223">
        <v>36</v>
      </c>
      <c r="J59" s="223"/>
      <c r="K59" s="256"/>
      <c r="L59" s="739"/>
    </row>
    <row r="60" spans="1:12" ht="30">
      <c r="A60" s="132" t="s">
        <v>106</v>
      </c>
      <c r="C60" s="457"/>
      <c r="D60" s="258" t="s">
        <v>102</v>
      </c>
      <c r="E60" s="698">
        <v>93008</v>
      </c>
      <c r="F60" s="699" t="s">
        <v>2065</v>
      </c>
      <c r="G60" s="260" t="s">
        <v>296</v>
      </c>
      <c r="H60" s="224" t="s">
        <v>104</v>
      </c>
      <c r="I60" s="223">
        <v>117</v>
      </c>
      <c r="J60" s="223"/>
      <c r="K60" s="256"/>
      <c r="L60" s="739"/>
    </row>
    <row r="61" spans="1:12">
      <c r="A61" s="132" t="s">
        <v>109</v>
      </c>
      <c r="C61" s="457"/>
      <c r="D61" s="258" t="s">
        <v>102</v>
      </c>
      <c r="E61" s="698">
        <v>39212</v>
      </c>
      <c r="F61" s="699" t="s">
        <v>2066</v>
      </c>
      <c r="G61" s="260" t="s">
        <v>1875</v>
      </c>
      <c r="H61" s="224" t="s">
        <v>385</v>
      </c>
      <c r="I61" s="223">
        <v>12</v>
      </c>
      <c r="J61" s="223"/>
      <c r="K61" s="256"/>
      <c r="L61" s="739"/>
    </row>
    <row r="62" spans="1:12">
      <c r="A62" s="132" t="s">
        <v>109</v>
      </c>
      <c r="C62" s="457"/>
      <c r="D62" s="258" t="s">
        <v>102</v>
      </c>
      <c r="E62" s="698">
        <v>39215</v>
      </c>
      <c r="F62" s="494" t="s">
        <v>2067</v>
      </c>
      <c r="G62" s="260" t="s">
        <v>1877</v>
      </c>
      <c r="H62" s="224" t="s">
        <v>385</v>
      </c>
      <c r="I62" s="223">
        <v>6</v>
      </c>
      <c r="J62" s="223"/>
      <c r="K62" s="256"/>
      <c r="L62" s="739"/>
    </row>
    <row r="63" spans="1:12" ht="30">
      <c r="A63" s="132" t="s">
        <v>106</v>
      </c>
      <c r="C63" s="457"/>
      <c r="D63" s="258" t="s">
        <v>102</v>
      </c>
      <c r="E63" s="698">
        <v>93013</v>
      </c>
      <c r="F63" s="699" t="s">
        <v>2068</v>
      </c>
      <c r="G63" s="260" t="s">
        <v>301</v>
      </c>
      <c r="H63" s="224" t="s">
        <v>284</v>
      </c>
      <c r="I63" s="223">
        <v>70</v>
      </c>
      <c r="J63" s="223"/>
      <c r="K63" s="256"/>
      <c r="L63" s="739"/>
    </row>
    <row r="64" spans="1:12">
      <c r="A64" s="132" t="s">
        <v>109</v>
      </c>
      <c r="C64" s="457"/>
      <c r="D64" s="258" t="s">
        <v>102</v>
      </c>
      <c r="E64" s="698">
        <v>39213</v>
      </c>
      <c r="F64" s="699" t="s">
        <v>2069</v>
      </c>
      <c r="G64" s="260" t="s">
        <v>1876</v>
      </c>
      <c r="H64" s="224" t="s">
        <v>385</v>
      </c>
      <c r="I64" s="223">
        <v>5</v>
      </c>
      <c r="J64" s="223"/>
      <c r="K64" s="256"/>
      <c r="L64" s="739"/>
    </row>
    <row r="65" spans="1:12" ht="30">
      <c r="A65" s="132" t="s">
        <v>106</v>
      </c>
      <c r="C65" s="457"/>
      <c r="D65" s="258" t="s">
        <v>102</v>
      </c>
      <c r="E65" s="698">
        <v>93016</v>
      </c>
      <c r="F65" s="699" t="s">
        <v>2070</v>
      </c>
      <c r="G65" s="260" t="s">
        <v>303</v>
      </c>
      <c r="H65" s="224" t="s">
        <v>284</v>
      </c>
      <c r="I65" s="223">
        <v>18</v>
      </c>
      <c r="J65" s="223"/>
      <c r="K65" s="256"/>
      <c r="L65" s="739"/>
    </row>
    <row r="66" spans="1:12" ht="30">
      <c r="A66" s="132" t="s">
        <v>106</v>
      </c>
      <c r="C66" s="457"/>
      <c r="D66" s="258" t="s">
        <v>102</v>
      </c>
      <c r="E66" s="698">
        <v>93024</v>
      </c>
      <c r="F66" s="699" t="s">
        <v>2071</v>
      </c>
      <c r="G66" s="260" t="s">
        <v>306</v>
      </c>
      <c r="H66" s="224" t="s">
        <v>284</v>
      </c>
      <c r="I66" s="223">
        <v>9</v>
      </c>
      <c r="J66" s="223"/>
      <c r="K66" s="256"/>
      <c r="L66" s="739"/>
    </row>
    <row r="67" spans="1:12" ht="30">
      <c r="A67" s="132" t="s">
        <v>106</v>
      </c>
      <c r="C67" s="457"/>
      <c r="D67" s="258" t="s">
        <v>102</v>
      </c>
      <c r="E67" s="698">
        <v>93011</v>
      </c>
      <c r="F67" s="699" t="s">
        <v>2072</v>
      </c>
      <c r="G67" s="260" t="s">
        <v>298</v>
      </c>
      <c r="H67" s="224" t="s">
        <v>104</v>
      </c>
      <c r="I67" s="223">
        <v>36</v>
      </c>
      <c r="J67" s="223"/>
      <c r="K67" s="256"/>
      <c r="L67" s="739"/>
    </row>
    <row r="68" spans="1:12">
      <c r="A68" s="132" t="s">
        <v>109</v>
      </c>
      <c r="C68" s="457"/>
      <c r="D68" s="258" t="s">
        <v>1441</v>
      </c>
      <c r="E68" s="698">
        <v>43</v>
      </c>
      <c r="F68" s="699" t="s">
        <v>2073</v>
      </c>
      <c r="G68" s="260" t="s">
        <v>1677</v>
      </c>
      <c r="H68" s="224" t="s">
        <v>1455</v>
      </c>
      <c r="I68" s="223">
        <v>447</v>
      </c>
      <c r="J68" s="223"/>
      <c r="K68" s="256"/>
      <c r="L68" s="739"/>
    </row>
    <row r="69" spans="1:12">
      <c r="A69" s="132" t="s">
        <v>109</v>
      </c>
      <c r="C69" s="457"/>
      <c r="D69" s="258" t="s">
        <v>1441</v>
      </c>
      <c r="E69" s="698">
        <v>44</v>
      </c>
      <c r="F69" s="699" t="s">
        <v>2074</v>
      </c>
      <c r="G69" s="260" t="s">
        <v>1679</v>
      </c>
      <c r="H69" s="224" t="s">
        <v>1455</v>
      </c>
      <c r="I69" s="223">
        <v>4</v>
      </c>
      <c r="J69" s="223"/>
      <c r="K69" s="256"/>
      <c r="L69" s="739"/>
    </row>
    <row r="70" spans="1:12" ht="30">
      <c r="A70" s="132" t="s">
        <v>109</v>
      </c>
      <c r="C70" s="457"/>
      <c r="D70" s="258" t="s">
        <v>102</v>
      </c>
      <c r="E70" s="698">
        <v>20111</v>
      </c>
      <c r="F70" s="699" t="s">
        <v>2075</v>
      </c>
      <c r="G70" s="260" t="s">
        <v>1909</v>
      </c>
      <c r="H70" s="224" t="s">
        <v>385</v>
      </c>
      <c r="I70" s="223">
        <v>4</v>
      </c>
      <c r="J70" s="223"/>
      <c r="K70" s="256"/>
      <c r="L70" s="739"/>
    </row>
    <row r="71" spans="1:12" ht="30">
      <c r="A71" s="132" t="s">
        <v>109</v>
      </c>
      <c r="C71" s="457"/>
      <c r="D71" s="258" t="s">
        <v>1441</v>
      </c>
      <c r="E71" s="698">
        <v>75</v>
      </c>
      <c r="F71" s="699" t="s">
        <v>2076</v>
      </c>
      <c r="G71" s="260" t="s">
        <v>2077</v>
      </c>
      <c r="H71" s="224" t="s">
        <v>1455</v>
      </c>
      <c r="I71" s="223">
        <v>2</v>
      </c>
      <c r="J71" s="223"/>
      <c r="K71" s="256"/>
      <c r="L71" s="739"/>
    </row>
    <row r="72" spans="1:12" ht="30">
      <c r="A72" s="132" t="s">
        <v>109</v>
      </c>
      <c r="C72" s="457"/>
      <c r="D72" s="258" t="s">
        <v>1441</v>
      </c>
      <c r="E72" s="698">
        <v>74</v>
      </c>
      <c r="F72" s="699" t="s">
        <v>2078</v>
      </c>
      <c r="G72" s="260" t="s">
        <v>2079</v>
      </c>
      <c r="H72" s="224" t="s">
        <v>1455</v>
      </c>
      <c r="I72" s="223">
        <v>37</v>
      </c>
      <c r="J72" s="223"/>
      <c r="K72" s="256"/>
      <c r="L72" s="739"/>
    </row>
    <row r="73" spans="1:12" ht="30">
      <c r="A73" s="132" t="s">
        <v>106</v>
      </c>
      <c r="C73" s="457"/>
      <c r="D73" s="258" t="s">
        <v>102</v>
      </c>
      <c r="E73" s="698">
        <v>93653</v>
      </c>
      <c r="F73" s="699" t="s">
        <v>2080</v>
      </c>
      <c r="G73" s="260" t="s">
        <v>1522</v>
      </c>
      <c r="H73" s="224" t="s">
        <v>284</v>
      </c>
      <c r="I73" s="223">
        <v>74</v>
      </c>
      <c r="J73" s="223"/>
      <c r="K73" s="256"/>
      <c r="L73" s="739"/>
    </row>
    <row r="74" spans="1:12" ht="30">
      <c r="A74" s="132" t="s">
        <v>106</v>
      </c>
      <c r="C74" s="457"/>
      <c r="D74" s="258" t="s">
        <v>102</v>
      </c>
      <c r="E74" s="698">
        <v>93654</v>
      </c>
      <c r="F74" s="699" t="s">
        <v>2081</v>
      </c>
      <c r="G74" s="260" t="s">
        <v>1523</v>
      </c>
      <c r="H74" s="224" t="s">
        <v>284</v>
      </c>
      <c r="I74" s="223">
        <v>11</v>
      </c>
      <c r="J74" s="223"/>
      <c r="K74" s="256"/>
      <c r="L74" s="739"/>
    </row>
    <row r="75" spans="1:12" ht="30">
      <c r="A75" s="132" t="s">
        <v>106</v>
      </c>
      <c r="C75" s="457"/>
      <c r="D75" s="258" t="s">
        <v>102</v>
      </c>
      <c r="E75" s="698">
        <v>93656</v>
      </c>
      <c r="F75" s="699" t="s">
        <v>2082</v>
      </c>
      <c r="G75" s="260" t="s">
        <v>1525</v>
      </c>
      <c r="H75" s="224" t="s">
        <v>284</v>
      </c>
      <c r="I75" s="223">
        <v>20</v>
      </c>
      <c r="J75" s="223"/>
      <c r="K75" s="256"/>
      <c r="L75" s="739"/>
    </row>
    <row r="76" spans="1:12" ht="30">
      <c r="A76" s="132" t="s">
        <v>106</v>
      </c>
      <c r="C76" s="457"/>
      <c r="D76" s="258" t="s">
        <v>102</v>
      </c>
      <c r="E76" s="698">
        <v>93655</v>
      </c>
      <c r="F76" s="699" t="s">
        <v>2083</v>
      </c>
      <c r="G76" s="260" t="s">
        <v>1524</v>
      </c>
      <c r="H76" s="224" t="s">
        <v>284</v>
      </c>
      <c r="I76" s="223">
        <v>3</v>
      </c>
      <c r="J76" s="223"/>
      <c r="K76" s="256"/>
      <c r="L76" s="739"/>
    </row>
    <row r="77" spans="1:12" ht="30">
      <c r="A77" s="132" t="s">
        <v>106</v>
      </c>
      <c r="C77" s="457"/>
      <c r="D77" s="258" t="s">
        <v>102</v>
      </c>
      <c r="E77" s="698">
        <v>93670</v>
      </c>
      <c r="F77" s="699" t="s">
        <v>2084</v>
      </c>
      <c r="G77" s="260" t="s">
        <v>1528</v>
      </c>
      <c r="H77" s="224" t="s">
        <v>284</v>
      </c>
      <c r="I77" s="223">
        <v>1</v>
      </c>
      <c r="J77" s="223"/>
      <c r="K77" s="256"/>
      <c r="L77" s="739"/>
    </row>
    <row r="78" spans="1:12" ht="30">
      <c r="A78" s="132" t="s">
        <v>106</v>
      </c>
      <c r="C78" s="457"/>
      <c r="D78" s="258" t="s">
        <v>102</v>
      </c>
      <c r="E78" s="698">
        <v>93671</v>
      </c>
      <c r="F78" s="699" t="s">
        <v>2085</v>
      </c>
      <c r="G78" s="260" t="s">
        <v>1529</v>
      </c>
      <c r="H78" s="224" t="s">
        <v>284</v>
      </c>
      <c r="I78" s="223">
        <v>4</v>
      </c>
      <c r="J78" s="223"/>
      <c r="K78" s="256"/>
      <c r="L78" s="739"/>
    </row>
    <row r="79" spans="1:12" ht="30">
      <c r="A79" s="132" t="s">
        <v>106</v>
      </c>
      <c r="C79" s="457"/>
      <c r="D79" s="258" t="s">
        <v>102</v>
      </c>
      <c r="E79" s="698">
        <v>93672</v>
      </c>
      <c r="F79" s="699" t="s">
        <v>2086</v>
      </c>
      <c r="G79" s="260" t="s">
        <v>1530</v>
      </c>
      <c r="H79" s="224" t="s">
        <v>284</v>
      </c>
      <c r="I79" s="223">
        <v>4</v>
      </c>
      <c r="J79" s="223"/>
      <c r="K79" s="256"/>
      <c r="L79" s="739"/>
    </row>
    <row r="80" spans="1:12" ht="30">
      <c r="A80" s="132" t="s">
        <v>106</v>
      </c>
      <c r="C80" s="457"/>
      <c r="D80" s="258" t="s">
        <v>102</v>
      </c>
      <c r="E80" s="698">
        <v>93673</v>
      </c>
      <c r="F80" s="699" t="s">
        <v>2087</v>
      </c>
      <c r="G80" s="260" t="s">
        <v>1531</v>
      </c>
      <c r="H80" s="224" t="s">
        <v>284</v>
      </c>
      <c r="I80" s="223">
        <v>1</v>
      </c>
      <c r="J80" s="223"/>
      <c r="K80" s="256"/>
      <c r="L80" s="739"/>
    </row>
    <row r="81" spans="1:12" ht="30">
      <c r="A81" s="132" t="s">
        <v>106</v>
      </c>
      <c r="C81" s="457"/>
      <c r="D81" s="258" t="s">
        <v>102</v>
      </c>
      <c r="E81" s="698">
        <v>101894</v>
      </c>
      <c r="F81" s="494" t="s">
        <v>2088</v>
      </c>
      <c r="G81" s="260" t="s">
        <v>1536</v>
      </c>
      <c r="H81" s="224" t="s">
        <v>284</v>
      </c>
      <c r="I81" s="223">
        <v>6</v>
      </c>
      <c r="J81" s="223"/>
      <c r="K81" s="256"/>
      <c r="L81" s="739"/>
    </row>
    <row r="82" spans="1:12" ht="30">
      <c r="A82" s="132" t="s">
        <v>109</v>
      </c>
      <c r="C82" s="457"/>
      <c r="D82" s="258" t="s">
        <v>102</v>
      </c>
      <c r="E82" s="698">
        <v>39469</v>
      </c>
      <c r="F82" s="699" t="s">
        <v>2089</v>
      </c>
      <c r="G82" s="260" t="s">
        <v>1902</v>
      </c>
      <c r="H82" s="224" t="s">
        <v>385</v>
      </c>
      <c r="I82" s="223">
        <v>41</v>
      </c>
      <c r="J82" s="223"/>
      <c r="K82" s="256"/>
      <c r="L82" s="739"/>
    </row>
    <row r="83" spans="1:12" ht="30">
      <c r="A83" s="132" t="s">
        <v>106</v>
      </c>
      <c r="C83" s="457"/>
      <c r="D83" s="258" t="s">
        <v>102</v>
      </c>
      <c r="E83" s="698">
        <v>93662</v>
      </c>
      <c r="F83" s="699" t="s">
        <v>2090</v>
      </c>
      <c r="G83" s="260" t="s">
        <v>1526</v>
      </c>
      <c r="H83" s="224" t="s">
        <v>284</v>
      </c>
      <c r="I83" s="223">
        <v>3</v>
      </c>
      <c r="J83" s="223"/>
      <c r="K83" s="256"/>
      <c r="L83" s="739"/>
    </row>
    <row r="84" spans="1:12" ht="30">
      <c r="A84" s="132" t="s">
        <v>106</v>
      </c>
      <c r="C84" s="457"/>
      <c r="D84" s="258" t="s">
        <v>102</v>
      </c>
      <c r="E84" s="698">
        <v>93663</v>
      </c>
      <c r="F84" s="699" t="s">
        <v>2091</v>
      </c>
      <c r="G84" s="260" t="s">
        <v>1527</v>
      </c>
      <c r="H84" s="224" t="s">
        <v>284</v>
      </c>
      <c r="I84" s="223">
        <v>6</v>
      </c>
      <c r="J84" s="223"/>
      <c r="K84" s="256"/>
      <c r="L84" s="739"/>
    </row>
    <row r="85" spans="1:12" ht="30">
      <c r="A85" s="132" t="s">
        <v>106</v>
      </c>
      <c r="C85" s="457"/>
      <c r="D85" s="258" t="s">
        <v>106</v>
      </c>
      <c r="E85" s="698">
        <v>83</v>
      </c>
      <c r="F85" s="699" t="s">
        <v>2092</v>
      </c>
      <c r="G85" s="260" t="s">
        <v>1772</v>
      </c>
      <c r="H85" s="224" t="s">
        <v>284</v>
      </c>
      <c r="I85" s="223">
        <v>1</v>
      </c>
      <c r="J85" s="223"/>
      <c r="K85" s="256"/>
      <c r="L85" s="739"/>
    </row>
    <row r="86" spans="1:12" ht="30">
      <c r="A86" s="132" t="s">
        <v>106</v>
      </c>
      <c r="C86" s="457"/>
      <c r="D86" s="258" t="s">
        <v>102</v>
      </c>
      <c r="E86" s="698">
        <v>101896</v>
      </c>
      <c r="F86" s="699" t="s">
        <v>2093</v>
      </c>
      <c r="G86" s="260" t="s">
        <v>1537</v>
      </c>
      <c r="H86" s="224" t="s">
        <v>284</v>
      </c>
      <c r="I86" s="223">
        <v>1</v>
      </c>
      <c r="J86" s="223"/>
      <c r="K86" s="256"/>
      <c r="L86" s="739"/>
    </row>
    <row r="87" spans="1:12" ht="39.75" customHeight="1">
      <c r="A87" s="132" t="s">
        <v>106</v>
      </c>
      <c r="C87" s="457"/>
      <c r="D87" s="258" t="s">
        <v>102</v>
      </c>
      <c r="E87" s="698">
        <v>91924</v>
      </c>
      <c r="F87" s="699" t="s">
        <v>2094</v>
      </c>
      <c r="G87" s="260" t="s">
        <v>307</v>
      </c>
      <c r="H87" s="224" t="s">
        <v>104</v>
      </c>
      <c r="I87" s="223">
        <v>60</v>
      </c>
      <c r="J87" s="223"/>
      <c r="K87" s="256"/>
      <c r="L87" s="739"/>
    </row>
    <row r="88" spans="1:12" ht="45">
      <c r="A88" s="132" t="s">
        <v>106</v>
      </c>
      <c r="C88" s="457"/>
      <c r="D88" s="258" t="s">
        <v>102</v>
      </c>
      <c r="E88" s="698">
        <v>91926</v>
      </c>
      <c r="F88" s="699" t="s">
        <v>2095</v>
      </c>
      <c r="G88" s="260" t="s">
        <v>308</v>
      </c>
      <c r="H88" s="224" t="s">
        <v>104</v>
      </c>
      <c r="I88" s="223">
        <v>8800</v>
      </c>
      <c r="J88" s="223"/>
      <c r="K88" s="256"/>
      <c r="L88" s="739"/>
    </row>
    <row r="89" spans="1:12" ht="36" customHeight="1">
      <c r="A89" s="132" t="s">
        <v>106</v>
      </c>
      <c r="C89" s="457"/>
      <c r="D89" s="258" t="s">
        <v>102</v>
      </c>
      <c r="E89" s="698">
        <v>91928</v>
      </c>
      <c r="F89" s="699" t="s">
        <v>2096</v>
      </c>
      <c r="G89" s="260" t="s">
        <v>309</v>
      </c>
      <c r="H89" s="224" t="s">
        <v>104</v>
      </c>
      <c r="I89" s="223">
        <v>2400</v>
      </c>
      <c r="J89" s="223"/>
      <c r="K89" s="256"/>
      <c r="L89" s="739"/>
    </row>
    <row r="90" spans="1:12" ht="45">
      <c r="A90" s="132" t="s">
        <v>106</v>
      </c>
      <c r="C90" s="457"/>
      <c r="D90" s="258" t="s">
        <v>102</v>
      </c>
      <c r="E90" s="698">
        <v>91935</v>
      </c>
      <c r="F90" s="699" t="s">
        <v>2097</v>
      </c>
      <c r="G90" s="260" t="s">
        <v>312</v>
      </c>
      <c r="H90" s="224" t="s">
        <v>104</v>
      </c>
      <c r="I90" s="223">
        <v>20</v>
      </c>
      <c r="J90" s="223"/>
      <c r="K90" s="256"/>
      <c r="L90" s="739"/>
    </row>
    <row r="91" spans="1:12" ht="30">
      <c r="A91" s="132" t="s">
        <v>106</v>
      </c>
      <c r="C91" s="457"/>
      <c r="D91" s="258" t="s">
        <v>102</v>
      </c>
      <c r="E91" s="698">
        <v>92986</v>
      </c>
      <c r="F91" s="699" t="s">
        <v>2098</v>
      </c>
      <c r="G91" s="260" t="s">
        <v>314</v>
      </c>
      <c r="H91" s="224" t="s">
        <v>104</v>
      </c>
      <c r="I91" s="223">
        <v>80</v>
      </c>
      <c r="J91" s="223"/>
      <c r="K91" s="256"/>
      <c r="L91" s="739"/>
    </row>
    <row r="92" spans="1:12" ht="30">
      <c r="A92" s="132" t="s">
        <v>106</v>
      </c>
      <c r="C92" s="457"/>
      <c r="D92" s="258" t="s">
        <v>102</v>
      </c>
      <c r="E92" s="698">
        <v>92984</v>
      </c>
      <c r="F92" s="699" t="s">
        <v>2099</v>
      </c>
      <c r="G92" s="260" t="s">
        <v>313</v>
      </c>
      <c r="H92" s="224" t="s">
        <v>104</v>
      </c>
      <c r="I92" s="223">
        <v>35</v>
      </c>
      <c r="J92" s="223"/>
      <c r="K92" s="256"/>
      <c r="L92" s="739"/>
    </row>
    <row r="93" spans="1:12" ht="30">
      <c r="A93" s="132" t="s">
        <v>106</v>
      </c>
      <c r="C93" s="457"/>
      <c r="D93" s="258" t="s">
        <v>102</v>
      </c>
      <c r="E93" s="698">
        <v>92990</v>
      </c>
      <c r="F93" s="699" t="s">
        <v>2100</v>
      </c>
      <c r="G93" s="260" t="s">
        <v>316</v>
      </c>
      <c r="H93" s="224" t="s">
        <v>104</v>
      </c>
      <c r="I93" s="223">
        <v>232</v>
      </c>
      <c r="J93" s="223"/>
      <c r="K93" s="256"/>
      <c r="L93" s="739"/>
    </row>
    <row r="94" spans="1:12" ht="30">
      <c r="A94" s="132" t="s">
        <v>106</v>
      </c>
      <c r="C94" s="457"/>
      <c r="D94" s="258" t="s">
        <v>102</v>
      </c>
      <c r="E94" s="698">
        <v>92988</v>
      </c>
      <c r="F94" s="699" t="s">
        <v>2101</v>
      </c>
      <c r="G94" s="260" t="s">
        <v>315</v>
      </c>
      <c r="H94" s="224" t="s">
        <v>104</v>
      </c>
      <c r="I94" s="223">
        <v>166</v>
      </c>
      <c r="J94" s="223"/>
      <c r="K94" s="256"/>
      <c r="L94" s="739"/>
    </row>
    <row r="95" spans="1:12" ht="45">
      <c r="A95" s="132" t="s">
        <v>106</v>
      </c>
      <c r="C95" s="457"/>
      <c r="D95" s="258" t="s">
        <v>102</v>
      </c>
      <c r="E95" s="698">
        <v>91931</v>
      </c>
      <c r="F95" s="699" t="s">
        <v>2102</v>
      </c>
      <c r="G95" s="260" t="s">
        <v>310</v>
      </c>
      <c r="H95" s="224" t="s">
        <v>104</v>
      </c>
      <c r="I95" s="223">
        <v>516</v>
      </c>
      <c r="J95" s="223"/>
      <c r="K95" s="256"/>
      <c r="L95" s="739"/>
    </row>
    <row r="96" spans="1:12" ht="45">
      <c r="A96" s="132" t="s">
        <v>106</v>
      </c>
      <c r="C96" s="457"/>
      <c r="D96" s="258" t="s">
        <v>102</v>
      </c>
      <c r="E96" s="698">
        <v>91933</v>
      </c>
      <c r="F96" s="699" t="s">
        <v>2103</v>
      </c>
      <c r="G96" s="260" t="s">
        <v>311</v>
      </c>
      <c r="H96" s="224" t="s">
        <v>104</v>
      </c>
      <c r="I96" s="223">
        <v>180</v>
      </c>
      <c r="J96" s="223"/>
      <c r="K96" s="256"/>
      <c r="L96" s="739"/>
    </row>
    <row r="97" spans="1:12" ht="30">
      <c r="A97" s="132" t="s">
        <v>106</v>
      </c>
      <c r="C97" s="457"/>
      <c r="D97" s="258" t="s">
        <v>102</v>
      </c>
      <c r="E97" s="698">
        <v>92992</v>
      </c>
      <c r="F97" s="699" t="s">
        <v>2104</v>
      </c>
      <c r="G97" s="260" t="s">
        <v>317</v>
      </c>
      <c r="H97" s="224" t="s">
        <v>104</v>
      </c>
      <c r="I97" s="223">
        <v>103</v>
      </c>
      <c r="J97" s="223"/>
      <c r="K97" s="256"/>
      <c r="L97" s="739"/>
    </row>
    <row r="98" spans="1:12" ht="45">
      <c r="A98" s="132" t="s">
        <v>106</v>
      </c>
      <c r="C98" s="457"/>
      <c r="D98" s="258" t="s">
        <v>102</v>
      </c>
      <c r="E98" s="698">
        <v>101883</v>
      </c>
      <c r="F98" s="494" t="s">
        <v>2105</v>
      </c>
      <c r="G98" s="260" t="s">
        <v>1535</v>
      </c>
      <c r="H98" s="224" t="s">
        <v>284</v>
      </c>
      <c r="I98" s="223">
        <v>1</v>
      </c>
      <c r="J98" s="223"/>
      <c r="K98" s="256"/>
      <c r="L98" s="739"/>
    </row>
    <row r="99" spans="1:12" ht="45">
      <c r="A99" s="132" t="s">
        <v>106</v>
      </c>
      <c r="C99" s="457"/>
      <c r="D99" s="258" t="s">
        <v>102</v>
      </c>
      <c r="E99" s="698">
        <v>101880</v>
      </c>
      <c r="F99" s="699" t="s">
        <v>2106</v>
      </c>
      <c r="G99" s="260" t="s">
        <v>1533</v>
      </c>
      <c r="H99" s="224" t="s">
        <v>284</v>
      </c>
      <c r="I99" s="223">
        <v>2</v>
      </c>
      <c r="J99" s="223"/>
      <c r="K99" s="256"/>
      <c r="L99" s="739"/>
    </row>
    <row r="100" spans="1:12" ht="45">
      <c r="A100" s="132" t="s">
        <v>106</v>
      </c>
      <c r="C100" s="457"/>
      <c r="D100" s="258" t="s">
        <v>102</v>
      </c>
      <c r="E100" s="698">
        <v>101882</v>
      </c>
      <c r="F100" s="699" t="s">
        <v>2107</v>
      </c>
      <c r="G100" s="260" t="s">
        <v>1534</v>
      </c>
      <c r="H100" s="224" t="s">
        <v>284</v>
      </c>
      <c r="I100" s="223">
        <v>2</v>
      </c>
      <c r="J100" s="223"/>
      <c r="K100" s="256"/>
      <c r="L100" s="739"/>
    </row>
    <row r="101" spans="1:12" ht="45">
      <c r="A101" s="132" t="s">
        <v>106</v>
      </c>
      <c r="C101" s="457"/>
      <c r="D101" s="258" t="s">
        <v>102</v>
      </c>
      <c r="E101" s="698">
        <v>93143</v>
      </c>
      <c r="F101" s="699" t="s">
        <v>2108</v>
      </c>
      <c r="G101" s="260" t="s">
        <v>326</v>
      </c>
      <c r="H101" s="224" t="s">
        <v>284</v>
      </c>
      <c r="I101" s="223">
        <v>1</v>
      </c>
      <c r="J101" s="223"/>
      <c r="K101" s="256"/>
      <c r="L101" s="739"/>
    </row>
    <row r="102" spans="1:12" ht="45">
      <c r="A102" s="132" t="s">
        <v>106</v>
      </c>
      <c r="C102" s="457"/>
      <c r="D102" s="258" t="s">
        <v>102</v>
      </c>
      <c r="E102" s="698">
        <v>93141</v>
      </c>
      <c r="F102" s="699" t="s">
        <v>2109</v>
      </c>
      <c r="G102" s="260" t="s">
        <v>325</v>
      </c>
      <c r="H102" s="224" t="s">
        <v>284</v>
      </c>
      <c r="I102" s="223">
        <v>11</v>
      </c>
      <c r="J102" s="223"/>
      <c r="K102" s="256"/>
      <c r="L102" s="739"/>
    </row>
    <row r="103" spans="1:12" ht="30">
      <c r="A103" s="132" t="s">
        <v>109</v>
      </c>
      <c r="C103" s="457"/>
      <c r="D103" s="258" t="s">
        <v>102</v>
      </c>
      <c r="E103" s="698">
        <v>39798</v>
      </c>
      <c r="F103" s="699" t="s">
        <v>2110</v>
      </c>
      <c r="G103" s="260" t="s">
        <v>1943</v>
      </c>
      <c r="H103" s="224" t="s">
        <v>385</v>
      </c>
      <c r="I103" s="223">
        <v>2</v>
      </c>
      <c r="J103" s="223"/>
      <c r="K103" s="256"/>
      <c r="L103" s="739"/>
    </row>
    <row r="104" spans="1:12" ht="30">
      <c r="A104" s="132" t="s">
        <v>106</v>
      </c>
      <c r="C104" s="457"/>
      <c r="D104" s="258" t="s">
        <v>102</v>
      </c>
      <c r="E104" s="698">
        <v>90458</v>
      </c>
      <c r="F104" s="699" t="s">
        <v>2111</v>
      </c>
      <c r="G104" s="260" t="s">
        <v>351</v>
      </c>
      <c r="H104" s="224" t="s">
        <v>284</v>
      </c>
      <c r="I104" s="223">
        <v>32</v>
      </c>
      <c r="J104" s="223"/>
      <c r="K104" s="256"/>
      <c r="L104" s="739"/>
    </row>
    <row r="105" spans="1:12" ht="30">
      <c r="A105" s="132" t="s">
        <v>109</v>
      </c>
      <c r="C105" s="457"/>
      <c r="D105" s="258" t="s">
        <v>102</v>
      </c>
      <c r="E105" s="698">
        <v>39775</v>
      </c>
      <c r="F105" s="699" t="s">
        <v>2112</v>
      </c>
      <c r="G105" s="260" t="s">
        <v>1888</v>
      </c>
      <c r="H105" s="224" t="s">
        <v>385</v>
      </c>
      <c r="I105" s="223">
        <v>2</v>
      </c>
      <c r="J105" s="223"/>
      <c r="K105" s="256"/>
      <c r="L105" s="739"/>
    </row>
    <row r="106" spans="1:12" ht="45">
      <c r="A106" s="132" t="s">
        <v>106</v>
      </c>
      <c r="C106" s="457"/>
      <c r="D106" s="258" t="s">
        <v>106</v>
      </c>
      <c r="E106" s="698">
        <v>101</v>
      </c>
      <c r="F106" s="699" t="s">
        <v>2113</v>
      </c>
      <c r="G106" s="260" t="s">
        <v>1827</v>
      </c>
      <c r="H106" s="224" t="s">
        <v>394</v>
      </c>
      <c r="I106" s="223">
        <v>1</v>
      </c>
      <c r="J106" s="223"/>
      <c r="K106" s="256"/>
      <c r="L106" s="739"/>
    </row>
    <row r="107" spans="1:12" ht="45">
      <c r="A107" s="132" t="s">
        <v>106</v>
      </c>
      <c r="C107" s="457"/>
      <c r="D107" s="258" t="s">
        <v>102</v>
      </c>
      <c r="E107" s="698">
        <v>97362</v>
      </c>
      <c r="F107" s="699" t="s">
        <v>2114</v>
      </c>
      <c r="G107" s="260" t="s">
        <v>1532</v>
      </c>
      <c r="H107" s="224" t="s">
        <v>284</v>
      </c>
      <c r="I107" s="223">
        <v>1</v>
      </c>
      <c r="J107" s="223"/>
      <c r="K107" s="256"/>
      <c r="L107" s="739"/>
    </row>
    <row r="108" spans="1:12" ht="30">
      <c r="A108" s="132" t="s">
        <v>106</v>
      </c>
      <c r="C108" s="457"/>
      <c r="D108" s="258" t="s">
        <v>102</v>
      </c>
      <c r="E108" s="698">
        <v>91996</v>
      </c>
      <c r="F108" s="699" t="s">
        <v>2115</v>
      </c>
      <c r="G108" s="260" t="s">
        <v>323</v>
      </c>
      <c r="H108" s="224" t="s">
        <v>284</v>
      </c>
      <c r="I108" s="223">
        <v>173</v>
      </c>
      <c r="J108" s="223"/>
      <c r="K108" s="256"/>
      <c r="L108" s="739"/>
    </row>
    <row r="109" spans="1:12" ht="30">
      <c r="A109" s="132" t="s">
        <v>106</v>
      </c>
      <c r="C109" s="457"/>
      <c r="D109" s="258" t="s">
        <v>102</v>
      </c>
      <c r="E109" s="698">
        <v>91961</v>
      </c>
      <c r="F109" s="699" t="s">
        <v>2116</v>
      </c>
      <c r="G109" s="260" t="s">
        <v>321</v>
      </c>
      <c r="H109" s="224" t="s">
        <v>284</v>
      </c>
      <c r="I109" s="223">
        <v>3</v>
      </c>
      <c r="J109" s="223"/>
      <c r="K109" s="256"/>
      <c r="L109" s="739"/>
    </row>
    <row r="110" spans="1:12" ht="45">
      <c r="A110" s="132" t="s">
        <v>106</v>
      </c>
      <c r="C110" s="457"/>
      <c r="D110" s="258" t="s">
        <v>102</v>
      </c>
      <c r="E110" s="698">
        <v>92023</v>
      </c>
      <c r="F110" s="699" t="s">
        <v>2117</v>
      </c>
      <c r="G110" s="260" t="s">
        <v>324</v>
      </c>
      <c r="H110" s="224" t="s">
        <v>284</v>
      </c>
      <c r="I110" s="223">
        <v>35</v>
      </c>
      <c r="J110" s="223"/>
      <c r="K110" s="256"/>
      <c r="L110" s="739"/>
    </row>
    <row r="111" spans="1:12" ht="30">
      <c r="A111" s="132" t="s">
        <v>106</v>
      </c>
      <c r="C111" s="457"/>
      <c r="D111" s="258" t="s">
        <v>102</v>
      </c>
      <c r="E111" s="698">
        <v>91969</v>
      </c>
      <c r="F111" s="699" t="s">
        <v>2118</v>
      </c>
      <c r="G111" s="260" t="s">
        <v>322</v>
      </c>
      <c r="H111" s="224" t="s">
        <v>284</v>
      </c>
      <c r="I111" s="223">
        <v>2</v>
      </c>
      <c r="J111" s="223"/>
      <c r="K111" s="256"/>
      <c r="L111" s="739"/>
    </row>
    <row r="112" spans="1:12" ht="30">
      <c r="A112" s="132" t="s">
        <v>106</v>
      </c>
      <c r="C112" s="457"/>
      <c r="D112" s="258" t="s">
        <v>106</v>
      </c>
      <c r="E112" s="698">
        <v>67</v>
      </c>
      <c r="F112" s="699" t="s">
        <v>2119</v>
      </c>
      <c r="G112" s="260" t="s">
        <v>1697</v>
      </c>
      <c r="H112" s="224" t="s">
        <v>394</v>
      </c>
      <c r="I112" s="223">
        <v>5</v>
      </c>
      <c r="J112" s="223"/>
      <c r="K112" s="256"/>
      <c r="L112" s="739"/>
    </row>
    <row r="113" spans="1:12" ht="41.25" customHeight="1">
      <c r="A113" s="132" t="s">
        <v>109</v>
      </c>
      <c r="C113" s="457"/>
      <c r="D113" s="258" t="s">
        <v>1441</v>
      </c>
      <c r="E113" s="698">
        <v>76</v>
      </c>
      <c r="F113" s="699" t="s">
        <v>2120</v>
      </c>
      <c r="G113" s="260" t="s">
        <v>2121</v>
      </c>
      <c r="H113" s="224" t="s">
        <v>385</v>
      </c>
      <c r="I113" s="223">
        <v>21</v>
      </c>
      <c r="J113" s="223"/>
      <c r="K113" s="256"/>
      <c r="L113" s="739"/>
    </row>
    <row r="114" spans="1:12" ht="30">
      <c r="A114" s="132" t="s">
        <v>106</v>
      </c>
      <c r="C114" s="457"/>
      <c r="D114" s="258" t="s">
        <v>106</v>
      </c>
      <c r="E114" s="698">
        <v>62</v>
      </c>
      <c r="F114" s="699" t="s">
        <v>2122</v>
      </c>
      <c r="G114" s="260" t="s">
        <v>1732</v>
      </c>
      <c r="H114" s="224" t="s">
        <v>1725</v>
      </c>
      <c r="I114" s="223">
        <v>43</v>
      </c>
      <c r="J114" s="223"/>
      <c r="K114" s="256"/>
      <c r="L114" s="739"/>
    </row>
    <row r="115" spans="1:12" ht="30">
      <c r="A115" s="132" t="s">
        <v>106</v>
      </c>
      <c r="C115" s="457"/>
      <c r="D115" s="258" t="s">
        <v>106</v>
      </c>
      <c r="E115" s="698">
        <v>78</v>
      </c>
      <c r="F115" s="699" t="s">
        <v>2123</v>
      </c>
      <c r="G115" s="260" t="s">
        <v>1733</v>
      </c>
      <c r="H115" s="224" t="s">
        <v>1725</v>
      </c>
      <c r="I115" s="223">
        <v>22</v>
      </c>
      <c r="J115" s="223"/>
      <c r="K115" s="256"/>
      <c r="L115" s="739"/>
    </row>
    <row r="116" spans="1:12" ht="30">
      <c r="A116" s="132" t="s">
        <v>106</v>
      </c>
      <c r="C116" s="457"/>
      <c r="D116" s="258" t="s">
        <v>106</v>
      </c>
      <c r="E116" s="698">
        <v>103</v>
      </c>
      <c r="F116" s="699" t="s">
        <v>2124</v>
      </c>
      <c r="G116" s="260" t="s">
        <v>2125</v>
      </c>
      <c r="H116" s="224" t="s">
        <v>104</v>
      </c>
      <c r="I116" s="223">
        <v>9</v>
      </c>
      <c r="J116" s="223"/>
      <c r="K116" s="256"/>
      <c r="L116" s="739"/>
    </row>
    <row r="117" spans="1:12" ht="60">
      <c r="A117" s="132" t="s">
        <v>106</v>
      </c>
      <c r="C117" s="457"/>
      <c r="D117" s="258" t="s">
        <v>102</v>
      </c>
      <c r="E117" s="698">
        <v>96562</v>
      </c>
      <c r="F117" s="699" t="s">
        <v>2126</v>
      </c>
      <c r="G117" s="260" t="s">
        <v>1549</v>
      </c>
      <c r="H117" s="224" t="s">
        <v>104</v>
      </c>
      <c r="I117" s="223">
        <v>204</v>
      </c>
      <c r="J117" s="223"/>
      <c r="K117" s="256"/>
      <c r="L117" s="739"/>
    </row>
    <row r="118" spans="1:12" ht="30">
      <c r="A118" s="132" t="s">
        <v>109</v>
      </c>
      <c r="C118" s="457"/>
      <c r="D118" s="258" t="s">
        <v>102</v>
      </c>
      <c r="E118" s="698">
        <v>1573</v>
      </c>
      <c r="F118" s="699" t="s">
        <v>2127</v>
      </c>
      <c r="G118" s="260" t="s">
        <v>1959</v>
      </c>
      <c r="H118" s="224" t="s">
        <v>385</v>
      </c>
      <c r="I118" s="223">
        <v>24</v>
      </c>
      <c r="J118" s="223"/>
      <c r="K118" s="256"/>
      <c r="L118" s="739"/>
    </row>
    <row r="119" spans="1:12" ht="30">
      <c r="A119" s="132" t="s">
        <v>109</v>
      </c>
      <c r="C119" s="457"/>
      <c r="D119" s="258" t="s">
        <v>102</v>
      </c>
      <c r="E119" s="698">
        <v>1574</v>
      </c>
      <c r="F119" s="699" t="s">
        <v>2128</v>
      </c>
      <c r="G119" s="260" t="s">
        <v>1953</v>
      </c>
      <c r="H119" s="224" t="s">
        <v>385</v>
      </c>
      <c r="I119" s="223">
        <v>10</v>
      </c>
      <c r="J119" s="223"/>
      <c r="K119" s="256"/>
      <c r="L119" s="739"/>
    </row>
    <row r="120" spans="1:12" ht="30">
      <c r="A120" s="132" t="s">
        <v>109</v>
      </c>
      <c r="C120" s="457"/>
      <c r="D120" s="258" t="s">
        <v>102</v>
      </c>
      <c r="E120" s="698">
        <v>1575</v>
      </c>
      <c r="F120" s="699" t="s">
        <v>2129</v>
      </c>
      <c r="G120" s="260" t="s">
        <v>1954</v>
      </c>
      <c r="H120" s="224" t="s">
        <v>385</v>
      </c>
      <c r="I120" s="223">
        <v>6</v>
      </c>
      <c r="J120" s="223"/>
      <c r="K120" s="256"/>
      <c r="L120" s="739"/>
    </row>
    <row r="121" spans="1:12" ht="30">
      <c r="A121" s="132" t="s">
        <v>109</v>
      </c>
      <c r="C121" s="457"/>
      <c r="D121" s="258" t="s">
        <v>102</v>
      </c>
      <c r="E121" s="698">
        <v>1576</v>
      </c>
      <c r="F121" s="699" t="s">
        <v>2130</v>
      </c>
      <c r="G121" s="260" t="s">
        <v>1956</v>
      </c>
      <c r="H121" s="224" t="s">
        <v>385</v>
      </c>
      <c r="I121" s="223">
        <v>2</v>
      </c>
      <c r="J121" s="223"/>
      <c r="K121" s="256"/>
      <c r="L121" s="739"/>
    </row>
    <row r="122" spans="1:12" ht="30">
      <c r="A122" s="132" t="s">
        <v>109</v>
      </c>
      <c r="C122" s="457"/>
      <c r="D122" s="258" t="s">
        <v>102</v>
      </c>
      <c r="E122" s="698">
        <v>1577</v>
      </c>
      <c r="F122" s="699" t="s">
        <v>2131</v>
      </c>
      <c r="G122" s="260" t="s">
        <v>1957</v>
      </c>
      <c r="H122" s="224" t="s">
        <v>385</v>
      </c>
      <c r="I122" s="223">
        <v>4</v>
      </c>
      <c r="J122" s="223"/>
      <c r="K122" s="256"/>
      <c r="L122" s="739"/>
    </row>
    <row r="123" spans="1:12" ht="30">
      <c r="A123" s="132" t="s">
        <v>109</v>
      </c>
      <c r="C123" s="457"/>
      <c r="D123" s="258" t="s">
        <v>102</v>
      </c>
      <c r="E123" s="698">
        <v>1578</v>
      </c>
      <c r="F123" s="699" t="s">
        <v>2132</v>
      </c>
      <c r="G123" s="260" t="s">
        <v>1958</v>
      </c>
      <c r="H123" s="224" t="s">
        <v>385</v>
      </c>
      <c r="I123" s="223">
        <v>6</v>
      </c>
      <c r="J123" s="223"/>
      <c r="K123" s="256"/>
      <c r="L123" s="739"/>
    </row>
    <row r="124" spans="1:12" ht="30">
      <c r="A124" s="132" t="s">
        <v>109</v>
      </c>
      <c r="C124" s="457"/>
      <c r="D124" s="258" t="s">
        <v>102</v>
      </c>
      <c r="E124" s="698">
        <v>1579</v>
      </c>
      <c r="F124" s="699" t="s">
        <v>2133</v>
      </c>
      <c r="G124" s="260" t="s">
        <v>1960</v>
      </c>
      <c r="H124" s="224" t="s">
        <v>385</v>
      </c>
      <c r="I124" s="223">
        <v>5</v>
      </c>
      <c r="J124" s="223"/>
      <c r="K124" s="256"/>
      <c r="L124" s="739"/>
    </row>
    <row r="125" spans="1:12" ht="30">
      <c r="A125" s="132" t="s">
        <v>109</v>
      </c>
      <c r="C125" s="457"/>
      <c r="D125" s="258" t="s">
        <v>102</v>
      </c>
      <c r="E125" s="698">
        <v>1580</v>
      </c>
      <c r="F125" s="699" t="s">
        <v>2134</v>
      </c>
      <c r="G125" s="260" t="s">
        <v>1961</v>
      </c>
      <c r="H125" s="224" t="s">
        <v>385</v>
      </c>
      <c r="I125" s="223">
        <v>18</v>
      </c>
      <c r="J125" s="223"/>
      <c r="K125" s="256"/>
      <c r="L125" s="739"/>
    </row>
    <row r="126" spans="1:12" ht="28.5" customHeight="1">
      <c r="A126" s="132" t="s">
        <v>106</v>
      </c>
      <c r="C126" s="457"/>
      <c r="D126" s="258" t="s">
        <v>106</v>
      </c>
      <c r="E126" s="698">
        <v>102</v>
      </c>
      <c r="F126" s="699" t="s">
        <v>2135</v>
      </c>
      <c r="G126" s="260" t="s">
        <v>2136</v>
      </c>
      <c r="H126" s="224" t="s">
        <v>394</v>
      </c>
      <c r="I126" s="223">
        <v>6</v>
      </c>
      <c r="J126" s="223"/>
      <c r="K126" s="256"/>
      <c r="L126" s="739"/>
    </row>
    <row r="127" spans="1:12" ht="46.5" customHeight="1">
      <c r="A127" s="132" t="s">
        <v>109</v>
      </c>
      <c r="C127" s="457"/>
      <c r="D127" s="258" t="s">
        <v>1441</v>
      </c>
      <c r="E127" s="698">
        <v>77</v>
      </c>
      <c r="F127" s="699" t="s">
        <v>2137</v>
      </c>
      <c r="G127" s="260" t="s">
        <v>2138</v>
      </c>
      <c r="H127" s="224" t="s">
        <v>1455</v>
      </c>
      <c r="I127" s="223">
        <v>4</v>
      </c>
      <c r="J127" s="223"/>
      <c r="K127" s="256"/>
      <c r="L127" s="739"/>
    </row>
    <row r="128" spans="1:12">
      <c r="A128" s="132" t="s">
        <v>109</v>
      </c>
      <c r="C128" s="457"/>
      <c r="D128" s="258" t="s">
        <v>1441</v>
      </c>
      <c r="E128" s="698">
        <v>52</v>
      </c>
      <c r="F128" s="699" t="s">
        <v>2139</v>
      </c>
      <c r="G128" s="260" t="s">
        <v>2140</v>
      </c>
      <c r="H128" s="224" t="s">
        <v>284</v>
      </c>
      <c r="I128" s="223">
        <v>1</v>
      </c>
      <c r="J128" s="223"/>
      <c r="K128" s="256"/>
      <c r="L128" s="739"/>
    </row>
    <row r="129" spans="1:12" ht="30">
      <c r="A129" s="132" t="s">
        <v>109</v>
      </c>
      <c r="C129" s="457"/>
      <c r="D129" s="258" t="s">
        <v>1441</v>
      </c>
      <c r="E129" s="698">
        <v>55</v>
      </c>
      <c r="F129" s="699" t="s">
        <v>2141</v>
      </c>
      <c r="G129" s="260" t="s">
        <v>2142</v>
      </c>
      <c r="H129" s="224" t="s">
        <v>1725</v>
      </c>
      <c r="I129" s="223">
        <v>27</v>
      </c>
      <c r="J129" s="223"/>
      <c r="K129" s="256"/>
      <c r="L129" s="739"/>
    </row>
    <row r="130" spans="1:12" ht="30">
      <c r="A130" s="132" t="s">
        <v>109</v>
      </c>
      <c r="C130" s="457"/>
      <c r="D130" s="258" t="s">
        <v>1441</v>
      </c>
      <c r="E130" s="698">
        <v>56</v>
      </c>
      <c r="F130" s="699" t="s">
        <v>2143</v>
      </c>
      <c r="G130" s="260" t="s">
        <v>2144</v>
      </c>
      <c r="H130" s="224" t="s">
        <v>1725</v>
      </c>
      <c r="I130" s="223">
        <v>6</v>
      </c>
      <c r="J130" s="223"/>
      <c r="K130" s="256"/>
      <c r="L130" s="739"/>
    </row>
    <row r="131" spans="1:12" ht="30">
      <c r="A131" s="132" t="s">
        <v>109</v>
      </c>
      <c r="C131" s="457"/>
      <c r="D131" s="258" t="s">
        <v>1441</v>
      </c>
      <c r="E131" s="698">
        <v>79</v>
      </c>
      <c r="F131" s="699" t="s">
        <v>2145</v>
      </c>
      <c r="G131" s="260" t="s">
        <v>2146</v>
      </c>
      <c r="H131" s="224" t="s">
        <v>1725</v>
      </c>
      <c r="I131" s="223">
        <v>2</v>
      </c>
      <c r="J131" s="223"/>
      <c r="K131" s="256"/>
      <c r="L131" s="739"/>
    </row>
    <row r="132" spans="1:12" ht="30">
      <c r="A132" s="132" t="s">
        <v>109</v>
      </c>
      <c r="C132" s="457"/>
      <c r="D132" s="258" t="s">
        <v>1441</v>
      </c>
      <c r="E132" s="698">
        <v>58</v>
      </c>
      <c r="F132" s="699" t="s">
        <v>2147</v>
      </c>
      <c r="G132" s="260" t="s">
        <v>2148</v>
      </c>
      <c r="H132" s="224" t="s">
        <v>1725</v>
      </c>
      <c r="I132" s="223">
        <v>15</v>
      </c>
      <c r="J132" s="223"/>
      <c r="K132" s="256"/>
      <c r="L132" s="739"/>
    </row>
    <row r="133" spans="1:12">
      <c r="A133" s="132" t="s">
        <v>109</v>
      </c>
      <c r="C133" s="457"/>
      <c r="D133" s="258" t="s">
        <v>1441</v>
      </c>
      <c r="E133" s="698">
        <v>60</v>
      </c>
      <c r="F133" s="699" t="s">
        <v>2149</v>
      </c>
      <c r="G133" s="260" t="s">
        <v>2150</v>
      </c>
      <c r="H133" s="224" t="s">
        <v>1725</v>
      </c>
      <c r="I133" s="223">
        <v>3</v>
      </c>
      <c r="J133" s="223"/>
      <c r="K133" s="256"/>
      <c r="L133" s="739"/>
    </row>
    <row r="134" spans="1:12" ht="75">
      <c r="A134" s="132" t="s">
        <v>106</v>
      </c>
      <c r="C134" s="457"/>
      <c r="D134" s="258" t="s">
        <v>106</v>
      </c>
      <c r="E134" s="698">
        <v>79</v>
      </c>
      <c r="F134" s="699" t="s">
        <v>2151</v>
      </c>
      <c r="G134" s="260" t="s">
        <v>2152</v>
      </c>
      <c r="H134" s="224" t="s">
        <v>1725</v>
      </c>
      <c r="I134" s="223">
        <v>45</v>
      </c>
      <c r="J134" s="223"/>
      <c r="K134" s="256"/>
      <c r="L134" s="739"/>
    </row>
    <row r="135" spans="1:12" ht="60">
      <c r="A135" s="132" t="s">
        <v>106</v>
      </c>
      <c r="C135" s="457"/>
      <c r="D135" s="258" t="s">
        <v>106</v>
      </c>
      <c r="E135" s="698">
        <v>104</v>
      </c>
      <c r="F135" s="699" t="s">
        <v>2153</v>
      </c>
      <c r="G135" s="260" t="s">
        <v>2154</v>
      </c>
      <c r="H135" s="224" t="s">
        <v>394</v>
      </c>
      <c r="I135" s="223">
        <v>14</v>
      </c>
      <c r="J135" s="223"/>
      <c r="K135" s="256"/>
      <c r="L135" s="739"/>
    </row>
    <row r="136" spans="1:12" ht="51" customHeight="1">
      <c r="A136" s="132" t="s">
        <v>106</v>
      </c>
      <c r="C136" s="457"/>
      <c r="D136" s="258" t="s">
        <v>102</v>
      </c>
      <c r="E136" s="698">
        <v>97592</v>
      </c>
      <c r="F136" s="699" t="s">
        <v>2155</v>
      </c>
      <c r="G136" s="260" t="s">
        <v>1538</v>
      </c>
      <c r="H136" s="224" t="s">
        <v>284</v>
      </c>
      <c r="I136" s="223">
        <v>4</v>
      </c>
      <c r="J136" s="223"/>
      <c r="K136" s="256"/>
      <c r="L136" s="739"/>
    </row>
    <row r="137" spans="1:12">
      <c r="A137" s="132" t="s">
        <v>109</v>
      </c>
      <c r="C137" s="457"/>
      <c r="D137" s="258" t="s">
        <v>1441</v>
      </c>
      <c r="E137" s="698">
        <v>70</v>
      </c>
      <c r="F137" s="699" t="s">
        <v>2156</v>
      </c>
      <c r="G137" s="260" t="s">
        <v>2157</v>
      </c>
      <c r="H137" s="224" t="s">
        <v>1725</v>
      </c>
      <c r="I137" s="223">
        <v>62</v>
      </c>
      <c r="J137" s="223"/>
      <c r="K137" s="256"/>
      <c r="L137" s="739"/>
    </row>
    <row r="138" spans="1:12" ht="30">
      <c r="A138" s="132" t="s">
        <v>109</v>
      </c>
      <c r="C138" s="457"/>
      <c r="D138" s="258" t="s">
        <v>1441</v>
      </c>
      <c r="E138" s="698">
        <v>67</v>
      </c>
      <c r="F138" s="699" t="s">
        <v>2158</v>
      </c>
      <c r="G138" s="260" t="s">
        <v>2159</v>
      </c>
      <c r="H138" s="224" t="s">
        <v>1725</v>
      </c>
      <c r="I138" s="223">
        <v>6</v>
      </c>
      <c r="J138" s="223"/>
      <c r="K138" s="256"/>
      <c r="L138" s="739"/>
    </row>
    <row r="139" spans="1:12" ht="30">
      <c r="A139" s="132" t="s">
        <v>109</v>
      </c>
      <c r="C139" s="457"/>
      <c r="D139" s="258" t="s">
        <v>1441</v>
      </c>
      <c r="E139" s="698">
        <v>68</v>
      </c>
      <c r="F139" s="699" t="s">
        <v>2160</v>
      </c>
      <c r="G139" s="260" t="s">
        <v>2161</v>
      </c>
      <c r="H139" s="224" t="s">
        <v>1725</v>
      </c>
      <c r="I139" s="223">
        <v>16</v>
      </c>
      <c r="J139" s="223"/>
      <c r="K139" s="256"/>
      <c r="L139" s="739"/>
    </row>
    <row r="140" spans="1:12" ht="45">
      <c r="A140" s="132" t="s">
        <v>106</v>
      </c>
      <c r="C140" s="457"/>
      <c r="D140" s="258" t="s">
        <v>106</v>
      </c>
      <c r="E140" s="698">
        <v>99</v>
      </c>
      <c r="F140" s="699" t="s">
        <v>2162</v>
      </c>
      <c r="G140" s="260" t="s">
        <v>1818</v>
      </c>
      <c r="H140" s="224" t="s">
        <v>394</v>
      </c>
      <c r="I140" s="223">
        <v>110</v>
      </c>
      <c r="J140" s="223"/>
      <c r="K140" s="256"/>
      <c r="L140" s="739"/>
    </row>
    <row r="141" spans="1:12" ht="45">
      <c r="A141" s="132" t="s">
        <v>106</v>
      </c>
      <c r="C141" s="457"/>
      <c r="D141" s="258" t="s">
        <v>106</v>
      </c>
      <c r="E141" s="698">
        <v>100</v>
      </c>
      <c r="F141" s="699" t="s">
        <v>2163</v>
      </c>
      <c r="G141" s="260" t="s">
        <v>1820</v>
      </c>
      <c r="H141" s="224" t="s">
        <v>394</v>
      </c>
      <c r="I141" s="223">
        <v>9</v>
      </c>
      <c r="J141" s="223"/>
      <c r="K141" s="256"/>
      <c r="L141" s="739"/>
    </row>
    <row r="142" spans="1:12">
      <c r="A142" s="132" t="s">
        <v>109</v>
      </c>
      <c r="C142" s="457"/>
      <c r="D142" s="258" t="s">
        <v>109</v>
      </c>
      <c r="E142" s="698">
        <v>39178</v>
      </c>
      <c r="F142" s="699" t="s">
        <v>2164</v>
      </c>
      <c r="G142" s="260" t="s">
        <v>1882</v>
      </c>
      <c r="H142" s="224" t="s">
        <v>385</v>
      </c>
      <c r="I142" s="223">
        <v>78</v>
      </c>
      <c r="J142" s="223"/>
      <c r="K142" s="256"/>
      <c r="L142" s="739"/>
    </row>
    <row r="143" spans="1:12">
      <c r="A143" s="132" t="s">
        <v>109</v>
      </c>
      <c r="C143" s="457"/>
      <c r="D143" s="258" t="s">
        <v>109</v>
      </c>
      <c r="E143" s="698">
        <v>39179</v>
      </c>
      <c r="F143" s="699" t="s">
        <v>2165</v>
      </c>
      <c r="G143" s="260" t="s">
        <v>1883</v>
      </c>
      <c r="H143" s="224" t="s">
        <v>385</v>
      </c>
      <c r="I143" s="223">
        <v>5</v>
      </c>
      <c r="J143" s="223"/>
      <c r="K143" s="256"/>
      <c r="L143" s="739"/>
    </row>
    <row r="144" spans="1:12" ht="45" customHeight="1">
      <c r="A144" s="132" t="s">
        <v>106</v>
      </c>
      <c r="C144" s="457"/>
      <c r="D144" s="258" t="s">
        <v>106</v>
      </c>
      <c r="E144" s="698">
        <v>69</v>
      </c>
      <c r="F144" s="699" t="s">
        <v>2166</v>
      </c>
      <c r="G144" s="260" t="s">
        <v>1781</v>
      </c>
      <c r="H144" s="224" t="s">
        <v>394</v>
      </c>
      <c r="I144" s="223">
        <v>1</v>
      </c>
      <c r="J144" s="223"/>
      <c r="K144" s="256"/>
      <c r="L144" s="739"/>
    </row>
    <row r="145" spans="1:12">
      <c r="A145" s="132">
        <v>0</v>
      </c>
      <c r="C145" s="457"/>
      <c r="D145" s="307"/>
      <c r="E145" s="697"/>
      <c r="F145" s="491" t="s">
        <v>59</v>
      </c>
      <c r="G145" s="261" t="s">
        <v>1576</v>
      </c>
      <c r="H145" s="225"/>
      <c r="I145" s="225"/>
      <c r="J145" s="225"/>
      <c r="K145" s="257"/>
      <c r="L145" s="738"/>
    </row>
    <row r="146" spans="1:12" ht="75">
      <c r="A146" s="132" t="s">
        <v>106</v>
      </c>
      <c r="C146" s="457"/>
      <c r="D146" s="258" t="s">
        <v>106</v>
      </c>
      <c r="E146" s="698">
        <v>35</v>
      </c>
      <c r="F146" s="494" t="s">
        <v>2167</v>
      </c>
      <c r="G146" s="260" t="s">
        <v>2168</v>
      </c>
      <c r="H146" s="224" t="s">
        <v>111</v>
      </c>
      <c r="I146" s="223">
        <v>35</v>
      </c>
      <c r="J146" s="223"/>
      <c r="K146" s="256"/>
      <c r="L146" s="739"/>
    </row>
    <row r="147" spans="1:12" ht="45">
      <c r="A147" s="132" t="s">
        <v>106</v>
      </c>
      <c r="C147" s="457"/>
      <c r="D147" s="258" t="s">
        <v>106</v>
      </c>
      <c r="E147" s="698">
        <v>90</v>
      </c>
      <c r="F147" s="494" t="s">
        <v>2169</v>
      </c>
      <c r="G147" s="260" t="s">
        <v>2170</v>
      </c>
      <c r="H147" s="224" t="s">
        <v>284</v>
      </c>
      <c r="I147" s="223">
        <v>1</v>
      </c>
      <c r="J147" s="223"/>
      <c r="K147" s="256"/>
      <c r="L147" s="739"/>
    </row>
    <row r="148" spans="1:12" ht="45">
      <c r="A148" s="132" t="s">
        <v>106</v>
      </c>
      <c r="C148" s="457"/>
      <c r="D148" s="258" t="s">
        <v>106</v>
      </c>
      <c r="E148" s="698">
        <v>89</v>
      </c>
      <c r="F148" s="494" t="s">
        <v>2171</v>
      </c>
      <c r="G148" s="260" t="s">
        <v>2172</v>
      </c>
      <c r="H148" s="224" t="s">
        <v>284</v>
      </c>
      <c r="I148" s="223">
        <v>5</v>
      </c>
      <c r="J148" s="223"/>
      <c r="K148" s="256"/>
      <c r="L148" s="739"/>
    </row>
    <row r="149" spans="1:12" ht="60">
      <c r="A149" s="132" t="s">
        <v>106</v>
      </c>
      <c r="C149" s="457"/>
      <c r="D149" s="258" t="s">
        <v>102</v>
      </c>
      <c r="E149" s="698">
        <v>97327</v>
      </c>
      <c r="F149" s="494" t="s">
        <v>2173</v>
      </c>
      <c r="G149" s="260" t="s">
        <v>2174</v>
      </c>
      <c r="H149" s="224" t="s">
        <v>104</v>
      </c>
      <c r="I149" s="223">
        <v>80</v>
      </c>
      <c r="J149" s="223"/>
      <c r="K149" s="256"/>
      <c r="L149" s="739"/>
    </row>
    <row r="150" spans="1:12" ht="60">
      <c r="A150" s="132" t="s">
        <v>106</v>
      </c>
      <c r="C150" s="457"/>
      <c r="D150" s="258" t="s">
        <v>102</v>
      </c>
      <c r="E150" s="698">
        <v>97328</v>
      </c>
      <c r="F150" s="494" t="s">
        <v>2175</v>
      </c>
      <c r="G150" s="260" t="s">
        <v>2176</v>
      </c>
      <c r="H150" s="224" t="s">
        <v>104</v>
      </c>
      <c r="I150" s="223">
        <v>30</v>
      </c>
      <c r="J150" s="223"/>
      <c r="K150" s="256"/>
      <c r="L150" s="739"/>
    </row>
    <row r="151" spans="1:12" ht="60">
      <c r="A151" s="132" t="s">
        <v>106</v>
      </c>
      <c r="C151" s="457"/>
      <c r="D151" s="258" t="s">
        <v>102</v>
      </c>
      <c r="E151" s="698">
        <v>97329</v>
      </c>
      <c r="F151" s="494" t="s">
        <v>2177</v>
      </c>
      <c r="G151" s="260" t="s">
        <v>2178</v>
      </c>
      <c r="H151" s="224" t="s">
        <v>104</v>
      </c>
      <c r="I151" s="223">
        <v>40</v>
      </c>
      <c r="J151" s="223"/>
      <c r="K151" s="256"/>
      <c r="L151" s="739"/>
    </row>
    <row r="152" spans="1:12" ht="60">
      <c r="A152" s="132" t="s">
        <v>106</v>
      </c>
      <c r="C152" s="457"/>
      <c r="D152" s="258" t="s">
        <v>102</v>
      </c>
      <c r="E152" s="698">
        <v>97330</v>
      </c>
      <c r="F152" s="494" t="s">
        <v>2179</v>
      </c>
      <c r="G152" s="260" t="s">
        <v>2180</v>
      </c>
      <c r="H152" s="224" t="s">
        <v>104</v>
      </c>
      <c r="I152" s="223">
        <v>73</v>
      </c>
      <c r="J152" s="223"/>
      <c r="K152" s="256"/>
      <c r="L152" s="739"/>
    </row>
    <row r="153" spans="1:12" ht="75">
      <c r="A153" s="132" t="s">
        <v>106</v>
      </c>
      <c r="C153" s="457"/>
      <c r="D153" s="258" t="s">
        <v>106</v>
      </c>
      <c r="E153" s="698">
        <v>36</v>
      </c>
      <c r="F153" s="494" t="s">
        <v>2181</v>
      </c>
      <c r="G153" s="260" t="s">
        <v>2182</v>
      </c>
      <c r="H153" s="224" t="s">
        <v>104</v>
      </c>
      <c r="I153" s="223">
        <v>120</v>
      </c>
      <c r="J153" s="223"/>
      <c r="K153" s="256"/>
      <c r="L153" s="739"/>
    </row>
    <row r="154" spans="1:12" ht="45">
      <c r="A154" s="132" t="s">
        <v>106</v>
      </c>
      <c r="C154" s="457"/>
      <c r="D154" s="258" t="s">
        <v>102</v>
      </c>
      <c r="E154" s="698">
        <v>91222</v>
      </c>
      <c r="F154" s="494" t="s">
        <v>2183</v>
      </c>
      <c r="G154" s="260" t="s">
        <v>2184</v>
      </c>
      <c r="H154" s="224" t="s">
        <v>104</v>
      </c>
      <c r="I154" s="223">
        <v>25</v>
      </c>
      <c r="J154" s="223"/>
      <c r="K154" s="256"/>
      <c r="L154" s="739"/>
    </row>
    <row r="155" spans="1:12">
      <c r="A155" s="132">
        <v>0</v>
      </c>
      <c r="C155" s="457"/>
      <c r="D155" s="307"/>
      <c r="E155" s="697"/>
      <c r="F155" s="491" t="s">
        <v>113</v>
      </c>
      <c r="G155" s="261" t="s">
        <v>1577</v>
      </c>
      <c r="H155" s="225"/>
      <c r="I155" s="225"/>
      <c r="J155" s="225"/>
      <c r="K155" s="257"/>
      <c r="L155" s="738"/>
    </row>
    <row r="156" spans="1:12" ht="30">
      <c r="A156" s="132" t="s">
        <v>106</v>
      </c>
      <c r="C156" s="457"/>
      <c r="D156" s="258" t="s">
        <v>102</v>
      </c>
      <c r="E156" s="698">
        <v>98297</v>
      </c>
      <c r="F156" s="494" t="s">
        <v>2185</v>
      </c>
      <c r="G156" s="260" t="s">
        <v>1543</v>
      </c>
      <c r="H156" s="224" t="s">
        <v>104</v>
      </c>
      <c r="I156" s="223">
        <v>980</v>
      </c>
      <c r="J156" s="223"/>
      <c r="K156" s="256"/>
      <c r="L156" s="739"/>
    </row>
    <row r="157" spans="1:12">
      <c r="A157" s="132" t="s">
        <v>106</v>
      </c>
      <c r="C157" s="457"/>
      <c r="D157" s="258" t="s">
        <v>106</v>
      </c>
      <c r="E157" s="698">
        <v>76</v>
      </c>
      <c r="F157" s="494" t="s">
        <v>2186</v>
      </c>
      <c r="G157" s="260" t="s">
        <v>2187</v>
      </c>
      <c r="H157" s="224" t="s">
        <v>104</v>
      </c>
      <c r="I157" s="223">
        <v>30</v>
      </c>
      <c r="J157" s="223"/>
      <c r="K157" s="256"/>
      <c r="L157" s="739"/>
    </row>
    <row r="158" spans="1:12" ht="30">
      <c r="A158" s="132" t="s">
        <v>106</v>
      </c>
      <c r="C158" s="457"/>
      <c r="D158" s="258" t="s">
        <v>102</v>
      </c>
      <c r="E158" s="698">
        <v>95730</v>
      </c>
      <c r="F158" s="494" t="s">
        <v>2188</v>
      </c>
      <c r="G158" s="260" t="s">
        <v>1411</v>
      </c>
      <c r="H158" s="224" t="s">
        <v>104</v>
      </c>
      <c r="I158" s="223">
        <v>150</v>
      </c>
      <c r="J158" s="223"/>
      <c r="K158" s="256"/>
      <c r="L158" s="739"/>
    </row>
    <row r="159" spans="1:12" ht="30">
      <c r="A159" s="132" t="s">
        <v>106</v>
      </c>
      <c r="C159" s="457"/>
      <c r="D159" s="258" t="s">
        <v>102</v>
      </c>
      <c r="E159" s="698">
        <v>95731</v>
      </c>
      <c r="F159" s="494" t="s">
        <v>2189</v>
      </c>
      <c r="G159" s="260" t="s">
        <v>1412</v>
      </c>
      <c r="H159" s="224" t="s">
        <v>104</v>
      </c>
      <c r="I159" s="223">
        <v>20</v>
      </c>
      <c r="J159" s="223"/>
      <c r="K159" s="256"/>
      <c r="L159" s="739"/>
    </row>
    <row r="160" spans="1:12">
      <c r="A160" s="132" t="s">
        <v>106</v>
      </c>
      <c r="C160" s="457"/>
      <c r="D160" s="258" t="s">
        <v>102</v>
      </c>
      <c r="E160" s="698">
        <v>98307</v>
      </c>
      <c r="F160" s="494" t="s">
        <v>2190</v>
      </c>
      <c r="G160" s="260" t="s">
        <v>1544</v>
      </c>
      <c r="H160" s="224" t="s">
        <v>284</v>
      </c>
      <c r="I160" s="223">
        <v>56</v>
      </c>
      <c r="J160" s="223"/>
      <c r="K160" s="256"/>
      <c r="L160" s="739"/>
    </row>
    <row r="161" spans="1:12">
      <c r="A161" s="132">
        <v>0</v>
      </c>
      <c r="C161" s="457"/>
      <c r="D161" s="307"/>
      <c r="E161" s="697"/>
      <c r="F161" s="491" t="s">
        <v>2014</v>
      </c>
      <c r="G161" s="261" t="s">
        <v>1591</v>
      </c>
      <c r="H161" s="225"/>
      <c r="I161" s="225"/>
      <c r="J161" s="225"/>
      <c r="K161" s="257"/>
      <c r="L161" s="738"/>
    </row>
    <row r="162" spans="1:12" ht="30">
      <c r="A162" s="132" t="s">
        <v>106</v>
      </c>
      <c r="C162" s="457"/>
      <c r="D162" s="258" t="s">
        <v>102</v>
      </c>
      <c r="E162" s="698">
        <v>95731</v>
      </c>
      <c r="F162" s="494" t="s">
        <v>2191</v>
      </c>
      <c r="G162" s="260" t="s">
        <v>1412</v>
      </c>
      <c r="H162" s="224" t="s">
        <v>104</v>
      </c>
      <c r="I162" s="223">
        <v>60</v>
      </c>
      <c r="J162" s="223"/>
      <c r="K162" s="256"/>
      <c r="L162" s="739"/>
    </row>
    <row r="163" spans="1:12">
      <c r="A163" s="132" t="s">
        <v>106</v>
      </c>
      <c r="C163" s="457"/>
      <c r="D163" s="258" t="s">
        <v>102</v>
      </c>
      <c r="E163" s="698">
        <v>98307</v>
      </c>
      <c r="F163" s="494" t="s">
        <v>2192</v>
      </c>
      <c r="G163" s="260" t="s">
        <v>1544</v>
      </c>
      <c r="H163" s="224" t="s">
        <v>284</v>
      </c>
      <c r="I163" s="223">
        <v>8</v>
      </c>
      <c r="J163" s="223"/>
      <c r="K163" s="256"/>
      <c r="L163" s="739"/>
    </row>
    <row r="164" spans="1:12" ht="30">
      <c r="A164" s="132" t="s">
        <v>106</v>
      </c>
      <c r="C164" s="457"/>
      <c r="D164" s="258" t="s">
        <v>102</v>
      </c>
      <c r="E164" s="698">
        <v>98297</v>
      </c>
      <c r="F164" s="494" t="s">
        <v>2193</v>
      </c>
      <c r="G164" s="260" t="s">
        <v>1543</v>
      </c>
      <c r="H164" s="224" t="s">
        <v>104</v>
      </c>
      <c r="I164" s="223">
        <v>180</v>
      </c>
      <c r="J164" s="223"/>
      <c r="K164" s="256"/>
      <c r="L164" s="739"/>
    </row>
    <row r="165" spans="1:12">
      <c r="A165" s="132">
        <v>0</v>
      </c>
      <c r="C165" s="457"/>
      <c r="D165" s="307"/>
      <c r="E165" s="697"/>
      <c r="F165" s="491" t="s">
        <v>2015</v>
      </c>
      <c r="G165" s="261" t="s">
        <v>1662</v>
      </c>
      <c r="H165" s="225"/>
      <c r="I165" s="225"/>
      <c r="J165" s="225"/>
      <c r="K165" s="257"/>
      <c r="L165" s="738"/>
    </row>
    <row r="166" spans="1:12" ht="30">
      <c r="A166" s="132" t="s">
        <v>106</v>
      </c>
      <c r="C166" s="457"/>
      <c r="D166" s="258" t="s">
        <v>102</v>
      </c>
      <c r="E166" s="698">
        <v>97599</v>
      </c>
      <c r="F166" s="494" t="s">
        <v>2194</v>
      </c>
      <c r="G166" s="260" t="s">
        <v>1539</v>
      </c>
      <c r="H166" s="224" t="s">
        <v>284</v>
      </c>
      <c r="I166" s="223">
        <v>11</v>
      </c>
      <c r="J166" s="223"/>
      <c r="K166" s="256"/>
      <c r="L166" s="739"/>
    </row>
    <row r="167" spans="1:12" ht="30">
      <c r="A167" s="132" t="s">
        <v>106</v>
      </c>
      <c r="C167" s="457"/>
      <c r="D167" s="258" t="s">
        <v>102</v>
      </c>
      <c r="E167" s="698">
        <v>101905</v>
      </c>
      <c r="F167" s="494" t="s">
        <v>2195</v>
      </c>
      <c r="G167" s="260" t="s">
        <v>1540</v>
      </c>
      <c r="H167" s="224" t="s">
        <v>284</v>
      </c>
      <c r="I167" s="223">
        <v>5</v>
      </c>
      <c r="J167" s="223"/>
      <c r="K167" s="256"/>
      <c r="L167" s="739"/>
    </row>
    <row r="168" spans="1:12" ht="30">
      <c r="A168" s="132" t="s">
        <v>106</v>
      </c>
      <c r="C168" s="457"/>
      <c r="D168" s="258" t="s">
        <v>102</v>
      </c>
      <c r="E168" s="698">
        <v>101907</v>
      </c>
      <c r="F168" s="494" t="s">
        <v>2196</v>
      </c>
      <c r="G168" s="260" t="s">
        <v>1541</v>
      </c>
      <c r="H168" s="224" t="s">
        <v>284</v>
      </c>
      <c r="I168" s="223">
        <v>2</v>
      </c>
      <c r="J168" s="223"/>
      <c r="K168" s="256"/>
      <c r="L168" s="739"/>
    </row>
    <row r="169" spans="1:12" ht="30">
      <c r="A169" s="132" t="s">
        <v>106</v>
      </c>
      <c r="C169" s="457"/>
      <c r="D169" s="258" t="s">
        <v>102</v>
      </c>
      <c r="E169" s="698">
        <v>101909</v>
      </c>
      <c r="F169" s="494" t="s">
        <v>2197</v>
      </c>
      <c r="G169" s="260" t="s">
        <v>1542</v>
      </c>
      <c r="H169" s="224" t="s">
        <v>284</v>
      </c>
      <c r="I169" s="223">
        <v>3</v>
      </c>
      <c r="J169" s="223"/>
      <c r="K169" s="256"/>
      <c r="L169" s="739"/>
    </row>
    <row r="170" spans="1:12" ht="45">
      <c r="A170" s="132" t="s">
        <v>106</v>
      </c>
      <c r="C170" s="457"/>
      <c r="D170" s="258" t="s">
        <v>102</v>
      </c>
      <c r="E170" s="698">
        <v>91871</v>
      </c>
      <c r="F170" s="494" t="s">
        <v>2198</v>
      </c>
      <c r="G170" s="260" t="s">
        <v>295</v>
      </c>
      <c r="H170" s="224" t="s">
        <v>104</v>
      </c>
      <c r="I170" s="223">
        <v>36</v>
      </c>
      <c r="J170" s="223"/>
      <c r="K170" s="256"/>
      <c r="L170" s="739"/>
    </row>
    <row r="171" spans="1:12" ht="45">
      <c r="A171" s="132" t="s">
        <v>106</v>
      </c>
      <c r="C171" s="457"/>
      <c r="D171" s="258" t="s">
        <v>102</v>
      </c>
      <c r="E171" s="698">
        <v>91924</v>
      </c>
      <c r="F171" s="494" t="s">
        <v>2199</v>
      </c>
      <c r="G171" s="260" t="s">
        <v>307</v>
      </c>
      <c r="H171" s="224" t="s">
        <v>104</v>
      </c>
      <c r="I171" s="223">
        <v>72</v>
      </c>
      <c r="J171" s="223"/>
      <c r="K171" s="256"/>
      <c r="L171" s="739"/>
    </row>
    <row r="172" spans="1:12" ht="45">
      <c r="A172" s="132" t="s">
        <v>106</v>
      </c>
      <c r="C172" s="457"/>
      <c r="D172" s="258" t="s">
        <v>106</v>
      </c>
      <c r="E172" s="698">
        <v>109</v>
      </c>
      <c r="F172" s="494" t="s">
        <v>2200</v>
      </c>
      <c r="G172" s="260" t="s">
        <v>2201</v>
      </c>
      <c r="H172" s="224" t="s">
        <v>394</v>
      </c>
      <c r="I172" s="223">
        <v>19</v>
      </c>
      <c r="J172" s="223"/>
      <c r="K172" s="256"/>
      <c r="L172" s="739"/>
    </row>
    <row r="173" spans="1:12">
      <c r="A173" s="132">
        <v>1</v>
      </c>
      <c r="C173" s="457"/>
      <c r="D173" s="307"/>
      <c r="E173" s="697"/>
      <c r="F173" s="491" t="s">
        <v>2016</v>
      </c>
      <c r="G173" s="261" t="s">
        <v>1471</v>
      </c>
      <c r="H173" s="225"/>
      <c r="I173" s="225"/>
      <c r="J173" s="225"/>
      <c r="K173" s="257"/>
      <c r="L173" s="738"/>
    </row>
    <row r="174" spans="1:12" ht="30">
      <c r="A174" s="132" t="s">
        <v>106</v>
      </c>
      <c r="C174" s="457"/>
      <c r="D174" s="258" t="s">
        <v>102</v>
      </c>
      <c r="E174" s="698">
        <v>96113</v>
      </c>
      <c r="F174" s="494" t="s">
        <v>2202</v>
      </c>
      <c r="G174" s="260" t="s">
        <v>369</v>
      </c>
      <c r="H174" s="224" t="s">
        <v>111</v>
      </c>
      <c r="I174" s="223">
        <v>410.79</v>
      </c>
      <c r="J174" s="223"/>
      <c r="K174" s="256"/>
      <c r="L174" s="739"/>
    </row>
    <row r="175" spans="1:12">
      <c r="A175" s="132">
        <v>0</v>
      </c>
      <c r="C175" s="457"/>
      <c r="D175" s="307"/>
      <c r="E175" s="697"/>
      <c r="F175" s="491" t="s">
        <v>2017</v>
      </c>
      <c r="G175" s="261" t="s">
        <v>1428</v>
      </c>
      <c r="H175" s="225"/>
      <c r="I175" s="225"/>
      <c r="J175" s="225"/>
      <c r="K175" s="257"/>
      <c r="L175" s="738"/>
    </row>
    <row r="176" spans="1:12" ht="90">
      <c r="A176" s="132" t="s">
        <v>106</v>
      </c>
      <c r="C176" s="457"/>
      <c r="D176" s="258" t="s">
        <v>106</v>
      </c>
      <c r="E176" s="698">
        <v>5</v>
      </c>
      <c r="F176" s="494" t="s">
        <v>2203</v>
      </c>
      <c r="G176" s="260" t="s">
        <v>1582</v>
      </c>
      <c r="H176" s="224" t="s">
        <v>385</v>
      </c>
      <c r="I176" s="223">
        <v>7</v>
      </c>
      <c r="J176" s="223"/>
      <c r="K176" s="256"/>
      <c r="L176" s="739"/>
    </row>
    <row r="177" spans="1:12" ht="90">
      <c r="A177" s="132" t="s">
        <v>106</v>
      </c>
      <c r="C177" s="457"/>
      <c r="D177" s="258" t="s">
        <v>106</v>
      </c>
      <c r="E177" s="698">
        <v>94</v>
      </c>
      <c r="F177" s="494" t="s">
        <v>2204</v>
      </c>
      <c r="G177" s="260" t="s">
        <v>1790</v>
      </c>
      <c r="H177" s="224" t="s">
        <v>385</v>
      </c>
      <c r="I177" s="223">
        <v>1</v>
      </c>
      <c r="J177" s="223"/>
      <c r="K177" s="256"/>
      <c r="L177" s="739"/>
    </row>
    <row r="178" spans="1:12" ht="105">
      <c r="A178" s="132" t="s">
        <v>106</v>
      </c>
      <c r="C178" s="457"/>
      <c r="D178" s="258" t="s">
        <v>106</v>
      </c>
      <c r="E178" s="698">
        <v>9</v>
      </c>
      <c r="F178" s="494" t="s">
        <v>2205</v>
      </c>
      <c r="G178" s="260" t="s">
        <v>1581</v>
      </c>
      <c r="H178" s="224" t="s">
        <v>385</v>
      </c>
      <c r="I178" s="223">
        <v>4</v>
      </c>
      <c r="J178" s="223"/>
      <c r="K178" s="256"/>
      <c r="L178" s="739"/>
    </row>
    <row r="179" spans="1:12" ht="90">
      <c r="A179" s="132" t="s">
        <v>106</v>
      </c>
      <c r="C179" s="457"/>
      <c r="D179" s="258" t="s">
        <v>106</v>
      </c>
      <c r="E179" s="698">
        <v>92</v>
      </c>
      <c r="F179" s="494" t="s">
        <v>2206</v>
      </c>
      <c r="G179" s="260" t="s">
        <v>1791</v>
      </c>
      <c r="H179" s="224" t="s">
        <v>385</v>
      </c>
      <c r="I179" s="223">
        <v>7</v>
      </c>
      <c r="J179" s="223"/>
      <c r="K179" s="256"/>
      <c r="L179" s="739"/>
    </row>
    <row r="180" spans="1:12" ht="30">
      <c r="A180" s="132" t="s">
        <v>106</v>
      </c>
      <c r="C180" s="457"/>
      <c r="D180" s="258" t="s">
        <v>106</v>
      </c>
      <c r="E180" s="698">
        <v>3</v>
      </c>
      <c r="F180" s="494" t="s">
        <v>2207</v>
      </c>
      <c r="G180" s="260" t="s">
        <v>2208</v>
      </c>
      <c r="H180" s="224" t="s">
        <v>394</v>
      </c>
      <c r="I180" s="223">
        <v>1</v>
      </c>
      <c r="J180" s="223"/>
      <c r="K180" s="256"/>
      <c r="L180" s="739"/>
    </row>
    <row r="181" spans="1:12" ht="30">
      <c r="A181" s="132" t="s">
        <v>106</v>
      </c>
      <c r="C181" s="457"/>
      <c r="D181" s="258" t="s">
        <v>106</v>
      </c>
      <c r="E181" s="698">
        <v>2</v>
      </c>
      <c r="F181" s="494" t="s">
        <v>2209</v>
      </c>
      <c r="G181" s="260" t="s">
        <v>2210</v>
      </c>
      <c r="H181" s="224" t="s">
        <v>1396</v>
      </c>
      <c r="I181" s="223">
        <v>1</v>
      </c>
      <c r="J181" s="223"/>
      <c r="K181" s="256"/>
      <c r="L181" s="739"/>
    </row>
    <row r="182" spans="1:12" ht="60">
      <c r="A182" s="132" t="s">
        <v>106</v>
      </c>
      <c r="C182" s="457"/>
      <c r="D182" s="258" t="s">
        <v>106</v>
      </c>
      <c r="E182" s="698">
        <v>28</v>
      </c>
      <c r="F182" s="494" t="s">
        <v>2211</v>
      </c>
      <c r="G182" s="260" t="s">
        <v>1587</v>
      </c>
      <c r="H182" s="224" t="s">
        <v>111</v>
      </c>
      <c r="I182" s="223">
        <v>9.75</v>
      </c>
      <c r="J182" s="223"/>
      <c r="K182" s="256"/>
      <c r="L182" s="739"/>
    </row>
    <row r="183" spans="1:12" ht="60">
      <c r="A183" s="132" t="s">
        <v>106</v>
      </c>
      <c r="C183" s="457"/>
      <c r="D183" s="258" t="s">
        <v>106</v>
      </c>
      <c r="E183" s="698">
        <v>29</v>
      </c>
      <c r="F183" s="494" t="s">
        <v>2212</v>
      </c>
      <c r="G183" s="260" t="s">
        <v>1588</v>
      </c>
      <c r="H183" s="224" t="s">
        <v>111</v>
      </c>
      <c r="I183" s="223">
        <v>12.52</v>
      </c>
      <c r="J183" s="223"/>
      <c r="K183" s="256"/>
      <c r="L183" s="739"/>
    </row>
    <row r="184" spans="1:12">
      <c r="A184" s="132">
        <v>0</v>
      </c>
      <c r="C184" s="457"/>
      <c r="D184" s="307"/>
      <c r="E184" s="697"/>
      <c r="F184" s="491" t="s">
        <v>2018</v>
      </c>
      <c r="G184" s="261" t="s">
        <v>366</v>
      </c>
      <c r="H184" s="225"/>
      <c r="I184" s="225"/>
      <c r="J184" s="225"/>
      <c r="K184" s="257"/>
      <c r="L184" s="738"/>
    </row>
    <row r="185" spans="1:12" ht="30">
      <c r="A185" s="132" t="s">
        <v>106</v>
      </c>
      <c r="C185" s="457"/>
      <c r="D185" s="258" t="s">
        <v>106</v>
      </c>
      <c r="E185" s="698">
        <v>106</v>
      </c>
      <c r="F185" s="494" t="s">
        <v>2213</v>
      </c>
      <c r="G185" s="260" t="s">
        <v>2214</v>
      </c>
      <c r="H185" s="224" t="s">
        <v>1976</v>
      </c>
      <c r="I185" s="223">
        <v>214.62</v>
      </c>
      <c r="J185" s="223"/>
      <c r="K185" s="256"/>
      <c r="L185" s="739"/>
    </row>
    <row r="186" spans="1:12">
      <c r="A186" s="132">
        <v>0</v>
      </c>
      <c r="C186" s="457"/>
      <c r="D186" s="307"/>
      <c r="E186" s="697"/>
      <c r="F186" s="491" t="s">
        <v>2019</v>
      </c>
      <c r="G186" s="261" t="s">
        <v>1427</v>
      </c>
      <c r="H186" s="225"/>
      <c r="I186" s="225"/>
      <c r="J186" s="225"/>
      <c r="K186" s="257"/>
      <c r="L186" s="738"/>
    </row>
    <row r="187" spans="1:12" ht="45">
      <c r="A187" s="132" t="s">
        <v>106</v>
      </c>
      <c r="C187" s="457"/>
      <c r="D187" s="258" t="s">
        <v>102</v>
      </c>
      <c r="E187" s="698">
        <v>87879</v>
      </c>
      <c r="F187" s="494" t="s">
        <v>2215</v>
      </c>
      <c r="G187" s="260" t="s">
        <v>367</v>
      </c>
      <c r="H187" s="224" t="s">
        <v>111</v>
      </c>
      <c r="I187" s="223">
        <v>1067.52</v>
      </c>
      <c r="J187" s="223"/>
      <c r="K187" s="256"/>
      <c r="L187" s="739"/>
    </row>
    <row r="188" spans="1:12" ht="60">
      <c r="A188" s="132" t="s">
        <v>106</v>
      </c>
      <c r="C188" s="457"/>
      <c r="D188" s="258" t="s">
        <v>102</v>
      </c>
      <c r="E188" s="698">
        <v>87548</v>
      </c>
      <c r="F188" s="494" t="s">
        <v>2216</v>
      </c>
      <c r="G188" s="260" t="s">
        <v>368</v>
      </c>
      <c r="H188" s="224" t="s">
        <v>111</v>
      </c>
      <c r="I188" s="223">
        <v>1067.52</v>
      </c>
      <c r="J188" s="223"/>
      <c r="K188" s="256"/>
      <c r="L188" s="739"/>
    </row>
    <row r="189" spans="1:12" ht="40.5" customHeight="1">
      <c r="A189" s="132" t="s">
        <v>106</v>
      </c>
      <c r="C189" s="457"/>
      <c r="D189" s="258" t="s">
        <v>106</v>
      </c>
      <c r="E189" s="698">
        <v>105</v>
      </c>
      <c r="F189" s="494" t="s">
        <v>2217</v>
      </c>
      <c r="G189" s="260" t="s">
        <v>2218</v>
      </c>
      <c r="H189" s="224" t="s">
        <v>1976</v>
      </c>
      <c r="I189" s="223">
        <v>388.7</v>
      </c>
      <c r="J189" s="223"/>
      <c r="K189" s="256"/>
      <c r="L189" s="739"/>
    </row>
    <row r="190" spans="1:12">
      <c r="A190" s="132">
        <v>0</v>
      </c>
      <c r="C190" s="457"/>
      <c r="D190" s="307"/>
      <c r="E190" s="697"/>
      <c r="F190" s="491" t="s">
        <v>2020</v>
      </c>
      <c r="G190" s="261" t="s">
        <v>360</v>
      </c>
      <c r="H190" s="225"/>
      <c r="I190" s="225"/>
      <c r="J190" s="225"/>
      <c r="K190" s="257"/>
      <c r="L190" s="738"/>
    </row>
    <row r="191" spans="1:12" ht="30">
      <c r="A191" s="132" t="s">
        <v>106</v>
      </c>
      <c r="C191" s="457"/>
      <c r="D191" s="258" t="s">
        <v>102</v>
      </c>
      <c r="E191" s="698">
        <v>88494</v>
      </c>
      <c r="F191" s="494" t="s">
        <v>2219</v>
      </c>
      <c r="G191" s="260" t="s">
        <v>365</v>
      </c>
      <c r="H191" s="224" t="s">
        <v>111</v>
      </c>
      <c r="I191" s="223">
        <v>425.96</v>
      </c>
      <c r="J191" s="223"/>
      <c r="K191" s="256"/>
      <c r="L191" s="739"/>
    </row>
    <row r="192" spans="1:12" ht="30">
      <c r="A192" s="132" t="s">
        <v>106</v>
      </c>
      <c r="C192" s="457"/>
      <c r="D192" s="258" t="s">
        <v>102</v>
      </c>
      <c r="E192" s="698">
        <v>88484</v>
      </c>
      <c r="F192" s="494" t="s">
        <v>2220</v>
      </c>
      <c r="G192" s="260" t="s">
        <v>361</v>
      </c>
      <c r="H192" s="224" t="s">
        <v>111</v>
      </c>
      <c r="I192" s="223">
        <v>425.96</v>
      </c>
      <c r="J192" s="223"/>
      <c r="K192" s="256"/>
      <c r="L192" s="739"/>
    </row>
    <row r="193" spans="1:12" ht="30">
      <c r="A193" s="132" t="s">
        <v>106</v>
      </c>
      <c r="C193" s="457"/>
      <c r="D193" s="258" t="s">
        <v>102</v>
      </c>
      <c r="E193" s="698">
        <v>88488</v>
      </c>
      <c r="F193" s="494" t="s">
        <v>2221</v>
      </c>
      <c r="G193" s="260" t="s">
        <v>363</v>
      </c>
      <c r="H193" s="224" t="s">
        <v>111</v>
      </c>
      <c r="I193" s="223">
        <v>425.96</v>
      </c>
      <c r="J193" s="223"/>
      <c r="K193" s="256"/>
      <c r="L193" s="739"/>
    </row>
    <row r="194" spans="1:12" ht="30">
      <c r="A194" s="132" t="s">
        <v>106</v>
      </c>
      <c r="C194" s="457"/>
      <c r="D194" s="258" t="s">
        <v>102</v>
      </c>
      <c r="E194" s="698">
        <v>96130</v>
      </c>
      <c r="F194" s="494" t="s">
        <v>2222</v>
      </c>
      <c r="G194" s="260" t="s">
        <v>1397</v>
      </c>
      <c r="H194" s="224" t="s">
        <v>111</v>
      </c>
      <c r="I194" s="223">
        <v>678.82</v>
      </c>
      <c r="J194" s="223"/>
      <c r="K194" s="256"/>
      <c r="L194" s="739"/>
    </row>
    <row r="195" spans="1:12" ht="30">
      <c r="A195" s="132" t="s">
        <v>106</v>
      </c>
      <c r="C195" s="457"/>
      <c r="D195" s="258" t="s">
        <v>102</v>
      </c>
      <c r="E195" s="698">
        <v>88485</v>
      </c>
      <c r="F195" s="494" t="s">
        <v>2223</v>
      </c>
      <c r="G195" s="260" t="s">
        <v>362</v>
      </c>
      <c r="H195" s="224" t="s">
        <v>111</v>
      </c>
      <c r="I195" s="223">
        <v>678.82</v>
      </c>
      <c r="J195" s="223"/>
      <c r="K195" s="256"/>
      <c r="L195" s="739"/>
    </row>
    <row r="196" spans="1:12" ht="30">
      <c r="A196" s="132" t="s">
        <v>106</v>
      </c>
      <c r="C196" s="457"/>
      <c r="D196" s="258" t="s">
        <v>102</v>
      </c>
      <c r="E196" s="698">
        <v>88489</v>
      </c>
      <c r="F196" s="494" t="s">
        <v>2224</v>
      </c>
      <c r="G196" s="260" t="s">
        <v>364</v>
      </c>
      <c r="H196" s="224" t="s">
        <v>111</v>
      </c>
      <c r="I196" s="223">
        <v>678.82</v>
      </c>
      <c r="J196" s="223"/>
      <c r="K196" s="256"/>
      <c r="L196" s="739"/>
    </row>
    <row r="197" spans="1:12">
      <c r="A197" s="132">
        <v>0</v>
      </c>
      <c r="C197" s="457"/>
      <c r="D197" s="307"/>
      <c r="E197" s="697"/>
      <c r="F197" s="491" t="s">
        <v>2021</v>
      </c>
      <c r="G197" s="261" t="s">
        <v>1642</v>
      </c>
      <c r="H197" s="225"/>
      <c r="I197" s="225"/>
      <c r="J197" s="225"/>
      <c r="K197" s="257"/>
      <c r="L197" s="738"/>
    </row>
    <row r="198" spans="1:12" ht="30">
      <c r="A198" s="132" t="s">
        <v>106</v>
      </c>
      <c r="C198" s="457"/>
      <c r="D198" s="258" t="s">
        <v>106</v>
      </c>
      <c r="E198" s="698">
        <v>10</v>
      </c>
      <c r="F198" s="494" t="s">
        <v>2225</v>
      </c>
      <c r="G198" s="260" t="s">
        <v>1574</v>
      </c>
      <c r="H198" s="224" t="s">
        <v>111</v>
      </c>
      <c r="I198" s="223">
        <v>56.29</v>
      </c>
      <c r="J198" s="223"/>
      <c r="K198" s="256"/>
      <c r="L198" s="739"/>
    </row>
    <row r="199" spans="1:12" ht="45">
      <c r="A199" s="132" t="s">
        <v>106</v>
      </c>
      <c r="C199" s="457"/>
      <c r="D199" s="258" t="s">
        <v>102</v>
      </c>
      <c r="E199" s="698">
        <v>86935</v>
      </c>
      <c r="F199" s="494" t="s">
        <v>2226</v>
      </c>
      <c r="G199" s="260" t="s">
        <v>1546</v>
      </c>
      <c r="H199" s="224" t="s">
        <v>284</v>
      </c>
      <c r="I199" s="223">
        <v>20</v>
      </c>
      <c r="J199" s="223"/>
      <c r="K199" s="256"/>
      <c r="L199" s="739"/>
    </row>
    <row r="200" spans="1:12" ht="30.75" customHeight="1">
      <c r="A200" s="132" t="s">
        <v>106</v>
      </c>
      <c r="C200" s="457"/>
      <c r="D200" s="258" t="s">
        <v>106</v>
      </c>
      <c r="E200" s="698">
        <v>107</v>
      </c>
      <c r="F200" s="494" t="s">
        <v>2227</v>
      </c>
      <c r="G200" s="260" t="s">
        <v>2228</v>
      </c>
      <c r="H200" s="224" t="s">
        <v>394</v>
      </c>
      <c r="I200" s="223">
        <v>1</v>
      </c>
      <c r="J200" s="223"/>
      <c r="K200" s="256"/>
      <c r="L200" s="739"/>
    </row>
    <row r="201" spans="1:12" ht="45">
      <c r="A201" s="132" t="s">
        <v>106</v>
      </c>
      <c r="C201" s="457"/>
      <c r="D201" s="258" t="s">
        <v>102</v>
      </c>
      <c r="E201" s="698">
        <v>86932</v>
      </c>
      <c r="F201" s="494" t="s">
        <v>2229</v>
      </c>
      <c r="G201" s="260" t="s">
        <v>1545</v>
      </c>
      <c r="H201" s="224" t="s">
        <v>284</v>
      </c>
      <c r="I201" s="223">
        <v>4</v>
      </c>
      <c r="J201" s="223"/>
      <c r="K201" s="256"/>
      <c r="L201" s="739"/>
    </row>
    <row r="202" spans="1:12" ht="30">
      <c r="A202" s="132" t="s">
        <v>106</v>
      </c>
      <c r="C202" s="457"/>
      <c r="D202" s="258" t="s">
        <v>106</v>
      </c>
      <c r="E202" s="698">
        <v>108</v>
      </c>
      <c r="F202" s="494" t="s">
        <v>2230</v>
      </c>
      <c r="G202" s="260" t="s">
        <v>2231</v>
      </c>
      <c r="H202" s="224" t="s">
        <v>394</v>
      </c>
      <c r="I202" s="223">
        <v>14</v>
      </c>
      <c r="J202" s="223"/>
      <c r="K202" s="256"/>
      <c r="L202" s="739"/>
    </row>
    <row r="203" spans="1:12" ht="60">
      <c r="A203" s="132" t="s">
        <v>106</v>
      </c>
      <c r="C203" s="457"/>
      <c r="D203" s="258" t="s">
        <v>102</v>
      </c>
      <c r="E203" s="698">
        <v>86941</v>
      </c>
      <c r="F203" s="494" t="s">
        <v>2232</v>
      </c>
      <c r="G203" s="260" t="s">
        <v>1547</v>
      </c>
      <c r="H203" s="224" t="s">
        <v>284</v>
      </c>
      <c r="I203" s="223">
        <v>4</v>
      </c>
      <c r="J203" s="223"/>
      <c r="K203" s="256"/>
      <c r="L203" s="739"/>
    </row>
    <row r="204" spans="1:12">
      <c r="A204" s="132" t="s">
        <v>1787</v>
      </c>
      <c r="C204" s="457"/>
      <c r="D204" s="258" t="s">
        <v>1441</v>
      </c>
      <c r="E204" s="698">
        <v>80</v>
      </c>
      <c r="F204" s="494" t="s">
        <v>2233</v>
      </c>
      <c r="G204" s="260" t="s">
        <v>2234</v>
      </c>
      <c r="H204" s="224" t="s">
        <v>394</v>
      </c>
      <c r="I204" s="223">
        <v>1</v>
      </c>
      <c r="J204" s="223"/>
      <c r="K204" s="256"/>
      <c r="L204" s="739"/>
    </row>
    <row r="205" spans="1:12">
      <c r="A205" s="132">
        <v>0</v>
      </c>
      <c r="C205" s="457"/>
      <c r="D205" s="307"/>
      <c r="E205" s="697"/>
      <c r="F205" s="491" t="s">
        <v>2022</v>
      </c>
      <c r="G205" s="261" t="s">
        <v>114</v>
      </c>
      <c r="H205" s="225"/>
      <c r="I205" s="225"/>
      <c r="J205" s="225"/>
      <c r="K205" s="257"/>
      <c r="L205" s="739"/>
    </row>
    <row r="206" spans="1:12" ht="30">
      <c r="A206" s="132" t="s">
        <v>106</v>
      </c>
      <c r="C206" s="457"/>
      <c r="D206" s="258" t="s">
        <v>106</v>
      </c>
      <c r="E206" s="698">
        <v>27</v>
      </c>
      <c r="F206" s="494" t="s">
        <v>2235</v>
      </c>
      <c r="G206" s="260" t="s">
        <v>1500</v>
      </c>
      <c r="H206" s="224" t="s">
        <v>111</v>
      </c>
      <c r="I206" s="223">
        <v>425</v>
      </c>
      <c r="J206" s="223"/>
      <c r="K206" s="256"/>
      <c r="L206" s="739"/>
    </row>
    <row r="207" spans="1:12">
      <c r="C207" s="132"/>
      <c r="D207" s="132"/>
      <c r="E207" s="132"/>
      <c r="F207" s="132"/>
      <c r="H207" s="132"/>
      <c r="I207" s="132"/>
      <c r="J207" s="132"/>
      <c r="K207" s="132"/>
      <c r="L207" s="132"/>
    </row>
    <row r="208" spans="1:12">
      <c r="C208" s="132"/>
      <c r="D208" s="132"/>
      <c r="E208" s="132"/>
      <c r="F208" s="132"/>
      <c r="H208" s="132"/>
      <c r="I208" s="132"/>
      <c r="J208" s="132"/>
      <c r="K208" s="132"/>
      <c r="L208" s="132"/>
    </row>
    <row r="209" spans="9:9" s="132" customFormat="1">
      <c r="I209" s="980"/>
    </row>
    <row r="210" spans="9:9" s="132" customFormat="1"/>
    <row r="211" spans="9:9" s="132" customFormat="1"/>
    <row r="212" spans="9:9" s="132" customFormat="1"/>
    <row r="213" spans="9:9" s="132" customFormat="1"/>
    <row r="214" spans="9:9" s="132" customFormat="1"/>
    <row r="215" spans="9:9" s="132" customFormat="1"/>
    <row r="216" spans="9:9" s="132" customFormat="1"/>
    <row r="217" spans="9:9" s="132" customFormat="1"/>
    <row r="218" spans="9:9" s="132" customFormat="1"/>
    <row r="219" spans="9:9" s="132" customFormat="1"/>
    <row r="220" spans="9:9" s="132" customFormat="1"/>
    <row r="221" spans="9:9" s="132" customFormat="1"/>
    <row r="222" spans="9:9" s="132" customFormat="1"/>
    <row r="223" spans="9:9" s="132" customFormat="1"/>
    <row r="224" spans="9:9" s="132" customFormat="1"/>
    <row r="225" s="132" customFormat="1"/>
    <row r="226" s="132" customFormat="1"/>
    <row r="227" s="132" customFormat="1"/>
    <row r="228" s="132" customFormat="1"/>
    <row r="229" s="132" customFormat="1"/>
    <row r="230" s="132" customFormat="1"/>
    <row r="231" s="132" customFormat="1"/>
    <row r="232" s="132" customFormat="1"/>
    <row r="233" s="132" customFormat="1"/>
    <row r="234" s="132" customFormat="1"/>
    <row r="235" s="132" customFormat="1"/>
    <row r="236" s="132" customFormat="1"/>
    <row r="237" s="132" customFormat="1"/>
    <row r="238" s="132" customFormat="1"/>
    <row r="239" s="132" customFormat="1"/>
    <row r="240" s="132" customFormat="1"/>
    <row r="241" s="132" customFormat="1"/>
    <row r="242" s="132" customFormat="1"/>
    <row r="243" s="132" customFormat="1"/>
    <row r="244" s="132" customFormat="1"/>
    <row r="245" s="132" customFormat="1"/>
    <row r="246" s="132" customFormat="1"/>
    <row r="247" s="132" customFormat="1"/>
    <row r="248" s="132" customFormat="1"/>
    <row r="249" s="132" customFormat="1"/>
    <row r="250" s="132" customFormat="1"/>
    <row r="251" s="132" customFormat="1"/>
    <row r="252" s="132" customFormat="1"/>
    <row r="253" s="132" customFormat="1"/>
    <row r="254" s="132" customFormat="1"/>
    <row r="255" s="132" customFormat="1"/>
    <row r="256" s="132" customFormat="1"/>
    <row r="257" s="132" customFormat="1"/>
    <row r="258" s="132" customFormat="1"/>
    <row r="259" s="132" customFormat="1"/>
    <row r="260" s="132" customFormat="1"/>
    <row r="261" s="132" customFormat="1"/>
    <row r="262" s="132" customFormat="1"/>
    <row r="263" s="132" customFormat="1"/>
    <row r="264" s="132" customFormat="1"/>
    <row r="265" s="132" customFormat="1"/>
    <row r="266" s="132" customFormat="1"/>
    <row r="267" s="132" customFormat="1"/>
    <row r="268" s="132" customFormat="1"/>
    <row r="269" s="132" customFormat="1"/>
    <row r="270" s="132" customFormat="1"/>
    <row r="271" s="132" customFormat="1"/>
    <row r="272" s="132" customFormat="1"/>
    <row r="273" s="132" customFormat="1"/>
    <row r="274" s="132" customFormat="1"/>
    <row r="275" s="132" customFormat="1"/>
    <row r="276" s="132" customFormat="1"/>
    <row r="277" s="132" customFormat="1"/>
    <row r="278" s="132" customFormat="1"/>
    <row r="279" s="132" customFormat="1"/>
    <row r="280" s="132" customFormat="1"/>
    <row r="281" s="132" customFormat="1"/>
    <row r="282" s="132" customFormat="1"/>
    <row r="283" s="132" customFormat="1"/>
    <row r="284" s="132" customFormat="1"/>
    <row r="285" s="132" customFormat="1"/>
    <row r="286" s="132" customFormat="1"/>
    <row r="287" s="132" customFormat="1"/>
    <row r="288" s="132" customFormat="1"/>
    <row r="289" s="132" customFormat="1"/>
    <row r="290" s="132" customFormat="1"/>
    <row r="291" s="132" customFormat="1"/>
    <row r="292" s="132" customFormat="1"/>
    <row r="293" s="132" customFormat="1"/>
    <row r="294" s="132" customFormat="1"/>
    <row r="295" s="132" customFormat="1"/>
    <row r="296" s="132" customFormat="1"/>
    <row r="297" s="132" customFormat="1"/>
    <row r="298" s="132" customFormat="1"/>
    <row r="299" s="132" customFormat="1"/>
    <row r="300" s="132" customFormat="1"/>
    <row r="301" s="132" customFormat="1"/>
    <row r="302" s="132" customFormat="1"/>
    <row r="303" s="132" customFormat="1"/>
    <row r="304" s="132" customFormat="1"/>
    <row r="305" s="132" customFormat="1"/>
    <row r="306" s="132" customFormat="1"/>
    <row r="307" s="132" customFormat="1"/>
    <row r="308" s="132" customFormat="1"/>
    <row r="309" s="132" customFormat="1"/>
    <row r="310" s="132" customFormat="1"/>
    <row r="311" s="132" customFormat="1"/>
    <row r="312" s="132" customFormat="1"/>
    <row r="313" s="132" customFormat="1"/>
    <row r="314" s="132" customFormat="1"/>
    <row r="315" s="132" customFormat="1"/>
    <row r="316" s="132" customFormat="1"/>
    <row r="317" s="132" customFormat="1" ht="15.75" customHeight="1"/>
    <row r="318" s="132" customFormat="1"/>
    <row r="319" s="132" customFormat="1"/>
    <row r="320" s="132" customFormat="1"/>
    <row r="321" s="132" customFormat="1"/>
    <row r="322" s="132" customFormat="1"/>
    <row r="323" s="132" customFormat="1"/>
    <row r="324" s="132" customFormat="1"/>
    <row r="325" s="132" customFormat="1"/>
    <row r="326" s="132" customFormat="1"/>
    <row r="327" s="132" customFormat="1"/>
    <row r="328" s="132" customFormat="1"/>
    <row r="329" s="132" customFormat="1"/>
    <row r="330" s="132" customFormat="1"/>
    <row r="331" s="132" customFormat="1"/>
    <row r="332" s="132" customFormat="1"/>
    <row r="333" s="132" customFormat="1"/>
    <row r="334" s="132" customFormat="1" ht="34.5" customHeight="1"/>
    <row r="335" s="132" customFormat="1"/>
    <row r="336" s="132" customFormat="1"/>
    <row r="337" s="132" customFormat="1"/>
    <row r="338" s="132" customFormat="1"/>
    <row r="339" s="132" customFormat="1"/>
    <row r="340" s="132" customFormat="1"/>
    <row r="341" s="132" customFormat="1"/>
    <row r="342" s="132" customFormat="1"/>
    <row r="343" s="132" customFormat="1"/>
    <row r="344" s="132" customFormat="1"/>
    <row r="345" s="132" customFormat="1"/>
    <row r="346" s="132" customFormat="1"/>
    <row r="347" s="132" customFormat="1"/>
    <row r="348" s="132" customFormat="1"/>
    <row r="349" s="132" customFormat="1"/>
    <row r="350" s="132" customFormat="1"/>
    <row r="351" s="132" customFormat="1"/>
    <row r="352" s="132" customFormat="1"/>
    <row r="353" s="132" customFormat="1"/>
    <row r="354" s="132" customFormat="1"/>
    <row r="355" s="132" customFormat="1"/>
    <row r="356" s="132" customFormat="1"/>
    <row r="357" s="132" customFormat="1"/>
    <row r="358" s="132" customFormat="1"/>
    <row r="359" s="132" customFormat="1"/>
    <row r="360" s="132" customFormat="1"/>
    <row r="361" s="132" customFormat="1"/>
    <row r="362" s="132" customFormat="1"/>
    <row r="363" s="132" customFormat="1"/>
    <row r="364" s="132" customFormat="1"/>
    <row r="365" s="132" customFormat="1"/>
    <row r="366" s="132" customFormat="1"/>
    <row r="367" s="132" customFormat="1"/>
    <row r="368" s="132" customFormat="1"/>
    <row r="369" s="132" customFormat="1"/>
    <row r="370" s="132" customFormat="1"/>
    <row r="371" s="132" customFormat="1"/>
    <row r="372" s="132" customFormat="1"/>
    <row r="373" s="132" customFormat="1"/>
    <row r="374" s="132" customFormat="1"/>
    <row r="375" s="132" customFormat="1" ht="33" customHeight="1"/>
    <row r="376" s="132" customFormat="1"/>
    <row r="377" s="132" customFormat="1"/>
    <row r="378" s="132" customFormat="1"/>
    <row r="379" s="132" customFormat="1"/>
    <row r="380" s="132" customFormat="1"/>
    <row r="381" s="132" customFormat="1"/>
    <row r="382" s="132" customFormat="1"/>
    <row r="383" s="132" customFormat="1"/>
    <row r="384" s="132" customFormat="1"/>
    <row r="385" s="132" customFormat="1"/>
    <row r="386" s="132" customFormat="1"/>
    <row r="387" s="132" customFormat="1"/>
    <row r="388" s="132" customFormat="1"/>
    <row r="389" s="132" customFormat="1"/>
    <row r="390" s="132" customFormat="1"/>
    <row r="391" s="132" customFormat="1"/>
    <row r="392" s="132" customFormat="1"/>
    <row r="393" s="132" customFormat="1"/>
    <row r="394" s="132" customFormat="1"/>
    <row r="395" s="132" customFormat="1"/>
    <row r="396" s="132" customFormat="1"/>
    <row r="397" s="132" customFormat="1"/>
    <row r="398" s="132" customFormat="1"/>
    <row r="399" s="132" customFormat="1"/>
    <row r="400" s="132" customFormat="1"/>
    <row r="401" s="132" customFormat="1"/>
    <row r="402" s="132" customFormat="1"/>
    <row r="403" s="132" customFormat="1"/>
    <row r="404" s="132" customFormat="1"/>
    <row r="405" s="132" customFormat="1"/>
    <row r="406" s="132" customFormat="1"/>
    <row r="407" s="132" customFormat="1"/>
    <row r="408" s="132" customFormat="1"/>
    <row r="409" s="132" customFormat="1"/>
    <row r="410" s="132" customFormat="1"/>
    <row r="411" s="132" customFormat="1"/>
    <row r="412" s="132" customFormat="1"/>
    <row r="413" s="132" customFormat="1" ht="34.5" customHeight="1"/>
    <row r="414" s="132" customFormat="1" ht="20.25" customHeight="1"/>
    <row r="415" s="132" customFormat="1"/>
    <row r="416" s="132" customFormat="1"/>
    <row r="417" s="132" customFormat="1"/>
    <row r="418" s="132" customFormat="1"/>
    <row r="419" s="132" customFormat="1"/>
    <row r="420" s="132" customFormat="1"/>
    <row r="421" s="132" customFormat="1"/>
    <row r="422" s="132" customFormat="1"/>
    <row r="423" s="132" customFormat="1"/>
    <row r="424" s="132" customFormat="1"/>
    <row r="425" s="132" customFormat="1"/>
    <row r="426" s="132" customFormat="1"/>
    <row r="427" s="132" customFormat="1"/>
    <row r="428" s="132" customFormat="1"/>
    <row r="429" s="132" customFormat="1"/>
    <row r="430" s="132" customFormat="1"/>
    <row r="431" s="132" customFormat="1"/>
    <row r="432" s="132" customFormat="1"/>
    <row r="433" s="132" customFormat="1"/>
    <row r="434" s="132" customFormat="1"/>
    <row r="435" s="132" customFormat="1"/>
    <row r="436" s="132" customFormat="1"/>
    <row r="437" s="132" customFormat="1"/>
    <row r="438" s="132" customFormat="1"/>
    <row r="439" s="132" customFormat="1"/>
  </sheetData>
  <autoFilter ref="C12:P155" xr:uid="{00000000-0009-0000-0000-000008000000}"/>
  <mergeCells count="15">
    <mergeCell ref="C11:C12"/>
    <mergeCell ref="D9:K9"/>
    <mergeCell ref="D11:D12"/>
    <mergeCell ref="E11:E12"/>
    <mergeCell ref="F11:F12"/>
    <mergeCell ref="G11:G12"/>
    <mergeCell ref="J11:K11"/>
    <mergeCell ref="H11:H12"/>
    <mergeCell ref="I11:I12"/>
    <mergeCell ref="D7:E7"/>
    <mergeCell ref="D2:E2"/>
    <mergeCell ref="D3:E3"/>
    <mergeCell ref="D4:E4"/>
    <mergeCell ref="D5:E5"/>
    <mergeCell ref="D6:E6"/>
  </mergeCells>
  <printOptions horizontalCentered="1"/>
  <pageMargins left="0.39370078740157483" right="0.39370078740157483" top="0.78740157480314965" bottom="0.78740157480314965" header="0.31496062992125984" footer="0.31496062992125984"/>
  <pageSetup paperSize="9" scale="63" orientation="portrait" r:id="rId1"/>
  <headerFooter>
    <oddFooter xml:space="preserve">&amp;L*Aplicação do BDI nos preços do DER desonerados&amp;R&amp;"-,Negrito"___________________________________________________________________________
PROJETO: Lincoln Cartaxo de Lira Júnior – Eng° Civil CREA 160 814 689 - 8 – Tel. (83) 9 9924 4447               </oddFooter>
  </headerFooter>
  <rowBreaks count="2" manualBreakCount="2">
    <brk id="172" min="3" max="10" man="1"/>
    <brk id="185" min="3" max="10" man="1"/>
  </rowBreaks>
  <colBreaks count="1" manualBreakCount="1">
    <brk id="3"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20</vt:i4>
      </vt:variant>
      <vt:variant>
        <vt:lpstr>Intervalos Nomeados</vt:lpstr>
      </vt:variant>
      <vt:variant>
        <vt:i4>17</vt:i4>
      </vt:variant>
    </vt:vector>
  </HeadingPairs>
  <TitlesOfParts>
    <vt:vector size="37" baseType="lpstr">
      <vt:lpstr>capa</vt:lpstr>
      <vt:lpstr>Dados_Intesidade</vt:lpstr>
      <vt:lpstr>Encargos</vt:lpstr>
      <vt:lpstr>BDI</vt:lpstr>
      <vt:lpstr>BDI Fornec</vt:lpstr>
      <vt:lpstr>Cotação</vt:lpstr>
      <vt:lpstr>Composição</vt:lpstr>
      <vt:lpstr>M.Cálc.Quant.</vt:lpstr>
      <vt:lpstr>Plan.Orçam.</vt:lpstr>
      <vt:lpstr>Plan. Orçam. Resumo</vt:lpstr>
      <vt:lpstr>QCI</vt:lpstr>
      <vt:lpstr>Cronog CP financeira</vt:lpstr>
      <vt:lpstr>Anexo I - Dren</vt:lpstr>
      <vt:lpstr>ART</vt:lpstr>
      <vt:lpstr>MC rodapé</vt:lpstr>
      <vt:lpstr>DER</vt:lpstr>
      <vt:lpstr>GIDUR</vt:lpstr>
      <vt:lpstr>Crono Fis. Fin.</vt:lpstr>
      <vt:lpstr>Crono Fis.</vt:lpstr>
      <vt:lpstr>Crono Desemb.</vt:lpstr>
      <vt:lpstr>'Anexo I - Dren'!Area_de_impressao</vt:lpstr>
      <vt:lpstr>BDI!Area_de_impressao</vt:lpstr>
      <vt:lpstr>capa!Area_de_impressao</vt:lpstr>
      <vt:lpstr>Composição!Area_de_impressao</vt:lpstr>
      <vt:lpstr>Cotação!Area_de_impressao</vt:lpstr>
      <vt:lpstr>'Crono Desemb.'!Area_de_impressao</vt:lpstr>
      <vt:lpstr>'Crono Fis.'!Area_de_impressao</vt:lpstr>
      <vt:lpstr>'Crono Fis. Fin.'!Area_de_impressao</vt:lpstr>
      <vt:lpstr>'Cronog CP financeira'!Area_de_impressao</vt:lpstr>
      <vt:lpstr>DER!Area_de_impressao</vt:lpstr>
      <vt:lpstr>M.Cálc.Quant.!Area_de_impressao</vt:lpstr>
      <vt:lpstr>'Plan. Orçam. Resumo'!Area_de_impressao</vt:lpstr>
      <vt:lpstr>Plan.Orçam.!Area_de_impressao</vt:lpstr>
      <vt:lpstr>QCI!Area_de_impressao</vt:lpstr>
      <vt:lpstr>'Crono Desemb.'!Titulos_de_impressao</vt:lpstr>
      <vt:lpstr>M.Cálc.Quant.!Titulos_de_impressao</vt:lpstr>
      <vt:lpstr>Plan.Orçam.!Titulos_de_impressao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PROJETOS-01</dc:creator>
  <cp:lastModifiedBy>vmavell@outlook.com</cp:lastModifiedBy>
  <cp:lastPrinted>2021-11-12T19:39:12Z</cp:lastPrinted>
  <dcterms:created xsi:type="dcterms:W3CDTF">2013-03-22T16:06:15Z</dcterms:created>
  <dcterms:modified xsi:type="dcterms:W3CDTF">2021-12-02T17:39:05Z</dcterms:modified>
</cp:coreProperties>
</file>